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Sažetak u eurima " sheetId="1" r:id="rId1"/>
    <sheet name="Sažetak u kunama " sheetId="2" r:id="rId2"/>
    <sheet name="A. Račun prihoda i rashoda " sheetId="3" r:id="rId3"/>
    <sheet name="B. Račun financiranja " sheetId="4" r:id="rId4"/>
    <sheet name="C. Rasplož sred iz pret god" sheetId="5" r:id="rId5"/>
    <sheet name="Funkcijska " sheetId="6" r:id="rId6"/>
    <sheet name="Posebni dio " sheetId="7" r:id="rId7"/>
  </sheets>
  <definedNames/>
  <calcPr fullCalcOnLoad="1"/>
</workbook>
</file>

<file path=xl/sharedStrings.xml><?xml version="1.0" encoding="utf-8"?>
<sst xmlns="http://schemas.openxmlformats.org/spreadsheetml/2006/main" count="898" uniqueCount="263">
  <si>
    <t/>
  </si>
  <si>
    <t>BROJ KONTA</t>
  </si>
  <si>
    <t>PLAN</t>
  </si>
  <si>
    <t>PROJEKCIJA</t>
  </si>
  <si>
    <t>INDEKS</t>
  </si>
  <si>
    <t>5</t>
  </si>
  <si>
    <t>6</t>
  </si>
  <si>
    <t>7</t>
  </si>
  <si>
    <t>2022</t>
  </si>
  <si>
    <t>2023</t>
  </si>
  <si>
    <t>2024</t>
  </si>
  <si>
    <t>2025</t>
  </si>
  <si>
    <t>2/1</t>
  </si>
  <si>
    <t>3/2</t>
  </si>
  <si>
    <t>4/3</t>
  </si>
  <si>
    <t>A. RAČUN PRIHODA I RASHODA</t>
  </si>
  <si>
    <t>Prihodi poslovanja</t>
  </si>
  <si>
    <t>Prihodi od prodaje nefinancijske imovine</t>
  </si>
  <si>
    <t>3</t>
  </si>
  <si>
    <t>Rashodi poslovanja</t>
  </si>
  <si>
    <t>4</t>
  </si>
  <si>
    <t>Rashodi za nabavu nefinancijske imovine</t>
  </si>
  <si>
    <t>B. RAČUN ZADUŽIVANJA / FINANCIRANJA</t>
  </si>
  <si>
    <t>Primici od financijske imovine i zaduživanja</t>
  </si>
  <si>
    <t>Izdaci za financijsku imovinu i otplate zajmova</t>
  </si>
  <si>
    <t>NETO ZADUŽIVANJE / FINANCIRANJE</t>
  </si>
  <si>
    <t>I. OPĆI DIO</t>
  </si>
  <si>
    <t xml:space="preserve">1. Članak </t>
  </si>
  <si>
    <t>Naziv</t>
  </si>
  <si>
    <t>2022.</t>
  </si>
  <si>
    <t>2023.</t>
  </si>
  <si>
    <t>2024.</t>
  </si>
  <si>
    <t xml:space="preserve">Ukupni prihodi </t>
  </si>
  <si>
    <t xml:space="preserve">Ukupni rashodi </t>
  </si>
  <si>
    <t>RAZLIKA −VIŠAK / MANJAK</t>
  </si>
  <si>
    <t>C. RASPOLOŽIVA SREDSTVA IZ PRETHODNIH GODINA</t>
  </si>
  <si>
    <t>Manjak prihoda iz prethodne godine</t>
  </si>
  <si>
    <t xml:space="preserve">Preneseni višak iz prethodne godine </t>
  </si>
  <si>
    <t>Dio manjka iz prethodne godine koji će se pokriti u razdoblju 2020-2023.</t>
  </si>
  <si>
    <t xml:space="preserve">Manjak za pokirće u sljedećoj godini </t>
  </si>
  <si>
    <t xml:space="preserve">VIŠAK / MANJAK + NETO ZADUŽIVANJA / FINANCIRANJA + RASPOLOŽIVA SREDSTVA IZ PRETHODNIH GODINA </t>
  </si>
  <si>
    <t xml:space="preserve">Članak 2. </t>
  </si>
  <si>
    <t>Na temelju članka 42. stavak 1. Zakona o proračunu (''Narodne novine'', broj 144/21 ) i članka 11.  Statuta Općine Bibinje ("Službeni glasnik Zadarske Županije" broj 17/09, „Službeni glasnik Općine Bibinje”  broj 2/13, 3/18 i 1/21) Općinsko vijeće Općine Bibinje na svojoj __. sjednici održanoj dana __. __.  2022. godine, donosi:</t>
  </si>
  <si>
    <t xml:space="preserve">PRORAČUN OPĆINE BIBINJE ZA 2023. GODINU I PROJEKCIJE ZA 2024. I 2025. GODINU </t>
  </si>
  <si>
    <t>Proračun Općine Bibinje za 2023. godinu te projekcije za 2024. i 2025. godinu sastoje se od:</t>
  </si>
  <si>
    <t>Plan prihoda i rashoda, primtaka i izdataka po ekonomskoj, funkcijskoj, organizacijskoj, programskoj klasifikaciji i po izvorima finaciranja utvrđuju se u Računu prihoda i rashoda, Računu financiranja i Posebnom dijelu proračuna za 2023. godinu i projekcijama za 2024. i 2025. godinu.</t>
  </si>
  <si>
    <t>2025.</t>
  </si>
  <si>
    <t>EUR</t>
  </si>
  <si>
    <t xml:space="preserve">C. RASPOLOŽIVA SREDSTVA IZ PRETHODNIH GODINA  </t>
  </si>
  <si>
    <t>9</t>
  </si>
  <si>
    <t>Vlastiti izvori</t>
  </si>
  <si>
    <t>92</t>
  </si>
  <si>
    <t>Rezultat poslovanja</t>
  </si>
  <si>
    <t>922</t>
  </si>
  <si>
    <t xml:space="preserve">A. RAČUN PRIHODA I RASHODA - PRIHODI </t>
  </si>
  <si>
    <t>A. RAČUN PRIHODA I RASHODA - RASHODI</t>
  </si>
  <si>
    <t>Višak prihoda</t>
  </si>
  <si>
    <t>Dio manjka iz prethodne godine koji će se pokriti u razdoblju 2023-2025.</t>
  </si>
  <si>
    <t>HRK</t>
  </si>
  <si>
    <t>6 Prihodi poslovanja</t>
  </si>
  <si>
    <t>61 Prihodi od poreza</t>
  </si>
  <si>
    <t xml:space="preserve">Izvor 1.1. OPĆI PRIHODI </t>
  </si>
  <si>
    <t>63 Pomoći iz inozemstva i od subjekata unutar općeg proračuna</t>
  </si>
  <si>
    <t>Izvor 5.1. TEKUĆE POMOĆI</t>
  </si>
  <si>
    <t>Izvor 5.2. KAPITALNE POMOĆI</t>
  </si>
  <si>
    <t xml:space="preserve">Izvor 5.3. POMOĆI OD IZVANPRORAČUNSKIH KORISNIKA </t>
  </si>
  <si>
    <t>Izvor 5.4. POMOĆI TEMELJEM PRIJENOSA EU SREDSTAVA</t>
  </si>
  <si>
    <t xml:space="preserve">Izvor 5.5. REFUNDACIJA POMOĆI IZ PRETHODNIH GODINA </t>
  </si>
  <si>
    <t>64 Prihodi od imovine</t>
  </si>
  <si>
    <t xml:space="preserve">Izvor 3.1. VLASTITI PRIHODI PRORAČUNSKIH KORISNIKA </t>
  </si>
  <si>
    <t xml:space="preserve">Izvor 4.1. NAKNADA ZA ZADRŽAVANJE NEZ. IZG. ZGRADA </t>
  </si>
  <si>
    <t xml:space="preserve">Izvor 4.3. OSTALI PRIHODI ZA POSEBNE NAMJENE </t>
  </si>
  <si>
    <t>65 Prihodi od upravnih i administrativnih pristojbi, pristojbi po posebnim propisima i naknada</t>
  </si>
  <si>
    <t xml:space="preserve">Izvor 4.2. KOMUNALNI DOPRINOS I NAKNADA </t>
  </si>
  <si>
    <t>66 Prihodi od prodaje proizvoda i robe te pruženih usluga i prihodi od donacija</t>
  </si>
  <si>
    <t xml:space="preserve">Izvor 6.1. TEKUĆE DONACIJE </t>
  </si>
  <si>
    <t>68 Kazne, upravne mjere i ostali prihodi</t>
  </si>
  <si>
    <t>7 Prihodi od prodaje nefinancijske imovine</t>
  </si>
  <si>
    <t>71 Prihodi od prodaje neproizvedene dugotrajne imovine</t>
  </si>
  <si>
    <t>Izvor 7.1. PRIHODI OD PRODAJE NEPROIZVEDENE DUG. IMOVINE</t>
  </si>
  <si>
    <t xml:space="preserve">UKUPNO </t>
  </si>
  <si>
    <t>3 Rashodi poslovanja</t>
  </si>
  <si>
    <t>31 Rashodi za zaposlene</t>
  </si>
  <si>
    <t>32 Materijalni rashodi</t>
  </si>
  <si>
    <t xml:space="preserve">Izvor 9.1. VIŠAK PRIHODA - OPĆINA 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</si>
  <si>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</si>
  <si>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</si>
  <si>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</si>
  <si>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</si>
  <si>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</si>
  <si>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</si>
  <si>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</si>
  <si>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42 Rashodi za nabavu proizvedene dugotrajne imovine</t>
  </si>
  <si>
    <t xml:space="preserve">Izvor 8.1. NAMJENSKI PRIMICI </t>
  </si>
  <si>
    <t>45 Rashodi za dodatna ulaganja na nefinancijskoj imovini</t>
  </si>
  <si>
    <t xml:space="preserve">VRSTA PRIHODA  I RASHODA </t>
  </si>
  <si>
    <t>8 Primici od financijske imovine i zaduživanja</t>
  </si>
  <si>
    <t>84 Primici od zaduživanja</t>
  </si>
  <si>
    <t xml:space="preserve">UKUPNO RASHODI / IZDACI </t>
  </si>
  <si>
    <t>5 Izdaci za financijsku imovinu i otplate zajmova</t>
  </si>
  <si>
    <t>54 Izdaci za otplatu glavnice primljenih kredita i zajmova</t>
  </si>
  <si>
    <t xml:space="preserve">VRSTA PRIMITKA I IZDATKA </t>
  </si>
  <si>
    <t>9 Vlastiti izvori</t>
  </si>
  <si>
    <t>92 Rezultat poslovanja</t>
  </si>
  <si>
    <t xml:space="preserve">NAZIV KONTA </t>
  </si>
  <si>
    <t xml:space="preserve">RASHODI PREMA FUNKCIJSKOJ KLASIFIKACIJI </t>
  </si>
  <si>
    <t xml:space="preserve">UKUPNO RASHODI  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</si>
  <si>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</si>
  <si>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</si>
  <si>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</si>
  <si>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</si>
  <si>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</si>
  <si>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</si>
  <si>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</si>
  <si>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041 Opći ekonomski, trgovački i poslovi vezani uz rad</t>
  </si>
  <si>
    <t>FUNKCIJSKA KLASIFIKACIJA 042 Poljoprivreda, šumarstvo, ribarstvo i lov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</si>
  <si>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</si>
  <si>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</si>
  <si>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</si>
  <si>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</si>
  <si>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</si>
  <si>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</si>
  <si>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056 Poslovi i usluge zaštite okoliša koji nisu drugdje svrstani</t>
  </si>
  <si>
    <t>FUNKCIJSKA KLASIFIKACIJA 06 Usluge unapređenja stanovanja i zajednice</t>
  </si>
  <si>
    <t>FUNKCIJSKA KLASIFIKACIJA 062 Razvoj zajednice</t>
  </si>
  <si>
    <t>FUNKCIJSKA KLASIFIKACIJA 063 Opskrba vodom</t>
  </si>
  <si>
    <t>FUNKCIJSKA KLASIFIKACIJA 064 Ulična rasvjeta</t>
  </si>
  <si>
    <t>FUNKCIJSKA KLASIFIKACIJA 07 Zdravstvo</t>
  </si>
  <si>
    <t>FUNKCIJSKA KLASIFIKACIJA 074 Službe javnog zdravstva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</si>
  <si>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</si>
  <si>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</si>
  <si>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</si>
  <si>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</si>
  <si>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085 Istraživanje i razvoj rekreacije, kulture i religije</t>
  </si>
  <si>
    <t>FUNKCIJSKA KLASIFIKACIJA 09 Obrazovanje</t>
  </si>
  <si>
    <t>FUNKCIJSKA KLASIFIKACIJA 091 Predškolsko i osnovno obrazovanje</t>
  </si>
  <si>
    <t>FUNKCIJSKA KLASIFIKACIJA 098 Usluge obrazovanja koje nisu drugdje svrstane</t>
  </si>
  <si>
    <t>FUNKCIJSKA KLASIFIKACIJA 10 Socijalna zaštita</t>
  </si>
  <si>
    <t>FUNKCIJSKA KLASIFIKACIJA 101 Bolest i invaliditet</t>
  </si>
  <si>
    <t>FUNKCIJSKA KLASIFIKACIJA 102 Starost</t>
  </si>
  <si>
    <t>FUNKCIJSKA KLASIFIKACIJA 104 Obitelj i djeca</t>
  </si>
  <si>
    <t>FUNKCIJSKA KLASIFIKACIJA 105 Nezaposlenost</t>
  </si>
  <si>
    <t>FUNKCIJSKA KLASIFIKACIJA 106 Stanovanje</t>
  </si>
  <si>
    <t>FUNKCIJSKA KLASIFIKACIJA 107 Socijalna pomoć stanovništvu koje nije obuhvaćeno redovnim socijalnim programima</t>
  </si>
  <si>
    <t>FUNKCIJSKA KLASIFIKACIJA 109 Aktivnosti socijalne zaštite koje nisu drugdje svrstane</t>
  </si>
  <si>
    <t xml:space="preserve">Razdjel 010 PREDSTAVNIČKA, IZVRŠNA I UPRAVNA TIJELA </t>
  </si>
  <si>
    <t xml:space="preserve">Glava 01001 PREDSTAVNIČKA I IZVRŠNA TIJELA </t>
  </si>
  <si>
    <t>Program 1001 PREDSTAVNIČKA I IZVRŠNA TIJELA</t>
  </si>
  <si>
    <t>Aktivnost A100101 POSLOVANJE PREDSTAVNIČKOG I IZVRŠNOG TIJELA</t>
  </si>
  <si>
    <t xml:space="preserve">Aktivnost A100102 POKROVITELJSTVO POLITIČKIH STRANAKA </t>
  </si>
  <si>
    <t xml:space="preserve">Program 1002 OBILJEŽAVANJE DANA OPĆINE I OSTALE OBLJETNICE </t>
  </si>
  <si>
    <t xml:space="preserve">Aktivnost A100201 OBILJEŽAVANJE DANA OPĆINE </t>
  </si>
  <si>
    <t xml:space="preserve">Aktivnost A100202 OBILJEŽAVANJE OSTALIH OBLJETNICA </t>
  </si>
  <si>
    <t>Glava 01002 JEDINSTVENI UPRAVNI ODJEL</t>
  </si>
  <si>
    <t>Program 1003 RASHODI POSLOVANJA JUO-A</t>
  </si>
  <si>
    <t>Aktivnost A100301 RASHODI ZA ZAPOSLENE JUO-A</t>
  </si>
  <si>
    <t xml:space="preserve">Aktivnost A100302 MATERIJALNI RASHODI </t>
  </si>
  <si>
    <t xml:space="preserve">Aktivnost A100304 FINANCIJSKI RASHODI I IZDACI </t>
  </si>
  <si>
    <t xml:space="preserve">Aktivnost A100305 PRORAČUNSKA PRIČUVA </t>
  </si>
  <si>
    <t xml:space="preserve">Kapitalni projekt K100303 OPREMANJE POSLOVNIH PROSTORIJA </t>
  </si>
  <si>
    <t>Glava 01003 ZAŠTITA I SPAŠAVANJE</t>
  </si>
  <si>
    <t>Program 1004 ZAŠTITA I SPAŠAVANJE</t>
  </si>
  <si>
    <t xml:space="preserve">Aktivnost A100401 SUFINANCIRANJE JAVNE VATROGASNE POSTROJBE ZADAR </t>
  </si>
  <si>
    <t xml:space="preserve">Aktivnost A100402 SUFINANCIRANJE POTREBA ZA ZAŠTITU I SPAŠAVANJE </t>
  </si>
  <si>
    <t xml:space="preserve">Glava 01004 ODRŽAVANJE KOMUNALNE INFRASTUKTURE, OSTALIH OBJEKATA I ZAŠTITA OKOLIŠA </t>
  </si>
  <si>
    <t xml:space="preserve">Program 1005 ODRŽAVANJE  KOMUNALNE INFRASTRUKTURE </t>
  </si>
  <si>
    <t xml:space="preserve">Aktivnost A100501 ODRŽAVANJE JAVNIH POVRŠINA </t>
  </si>
  <si>
    <t xml:space="preserve">Aktivnost A100502 ODRŽAVANJE JAVNIH ZELENIH POVRŠINA </t>
  </si>
  <si>
    <t xml:space="preserve">Aktivnost A100503 ODRŽAVANJE ČISTOĆE JAVNIH POVRŠINA </t>
  </si>
  <si>
    <t xml:space="preserve">Aktivnost A100504 ODRŽAVANJE NERAZVRSTANIH CESTA </t>
  </si>
  <si>
    <t xml:space="preserve">Aktivnost A100505 ODRŽAVANJE GRAĐEVINA I UREĐAJA JAVNE NAMJENE </t>
  </si>
  <si>
    <t xml:space="preserve">Aktivnost A100506 ODRŽAVANJE GRAĐEVINA JAVNE ODVODNJE OBORINSKIH VODA </t>
  </si>
  <si>
    <t xml:space="preserve">Aktivnost A100507 ODRŽAVANJE JAVNE RASVJETE </t>
  </si>
  <si>
    <t xml:space="preserve">Program 1006 ODRŽAVANJE OSTALE OPĆINSKE INFRASTRUKTURE </t>
  </si>
  <si>
    <t xml:space="preserve">Aktivnost A100601 ODRŽAVANJE OSTALE OPĆINSKE INFRASTRUKTURE I OPREME </t>
  </si>
  <si>
    <t xml:space="preserve">Aktivnost A100602 BOŽIĆNO UREĐENJE OPĆINE </t>
  </si>
  <si>
    <t xml:space="preserve">Program 1007 ZAŠTITA OKOLIŠA </t>
  </si>
  <si>
    <t xml:space="preserve">Aktivnost A100701 DEZINFEKCIJA, DEZINSEKCIJA I DERATIZACIJA </t>
  </si>
  <si>
    <t xml:space="preserve">Aktivnost A100702 SANACIJA KOMUNALNOG OTPADA </t>
  </si>
  <si>
    <t xml:space="preserve">Aktivnost A100703 NAKNADA ZA SMANJENJE KOMUNALNOG OTPADA </t>
  </si>
  <si>
    <t>Aktivnost A100705 ZAŠTITA KLIME, MORA I TLA</t>
  </si>
  <si>
    <t xml:space="preserve">Kapitalni projekt K100704 IZGRADNJA RECIKLAŽNOG DVORIŠTA </t>
  </si>
  <si>
    <t xml:space="preserve">Kapitalni projekt K100705 NABAVA KOMUNALNE OPREME </t>
  </si>
  <si>
    <t>Glava 01005 IZGRADNJA KOMUNALNE INFRASTRUKTURE, OSTALIH OBJEKATA I PROSTORNI PLANSKI DOKUMENTI</t>
  </si>
  <si>
    <t xml:space="preserve">Program 1008 IZGRADNJA OBJEKATA I UREĐAJA KOMUNALNE INFRASTRUKTURE </t>
  </si>
  <si>
    <t xml:space="preserve">Kapitalni projekt K100801 IZGRADNJA NERAZVRSTANIH CESTA </t>
  </si>
  <si>
    <t xml:space="preserve">Kapitalni projekt K100802 IZGRADNJA JAVNE RASVJETE </t>
  </si>
  <si>
    <t xml:space="preserve">Kapitalni projekt K100803 IZGRADNJA JAVNIH POVRŠINA </t>
  </si>
  <si>
    <t xml:space="preserve">Kapitalni projekt K100804 IZGRADNJA GROBLJA </t>
  </si>
  <si>
    <t>Program 1009 IZGRADNJA OSTALIH OBJEKATA I OPREME</t>
  </si>
  <si>
    <t>Kapitalni projekt K100901 IZGRADNJA KANALIZACIJSKE MREŽE</t>
  </si>
  <si>
    <t>Kapitalni projekt K100902 IZGRADNJA VODOVODNE MREŽE</t>
  </si>
  <si>
    <t>Kapitalni projekt K100904 ZGRADA OPĆINE BIBINJE</t>
  </si>
  <si>
    <t xml:space="preserve">Kapitalni projekt K100905 DOM KULTURE </t>
  </si>
  <si>
    <t xml:space="preserve">Kapitalni projekt K100907 IZGRADNJA I REKONSTRUKCIJA OSTALIH OBJEKATA OD LOKALNOG ZNAČAJA </t>
  </si>
  <si>
    <t xml:space="preserve">Kapitalni projekt K100908 NABAVE OSTALE OPREME I UREĐAJA OD LOKALNOG ZNAČAJA </t>
  </si>
  <si>
    <t xml:space="preserve">Kapitalni projekt K100909 OTKUP ZEMLJIŠTA ZA IZGRADNJU </t>
  </si>
  <si>
    <t xml:space="preserve">Program 1010 PROSTORNO PLANSKI DOKUMENTI </t>
  </si>
  <si>
    <t xml:space="preserve">Aktivnost A101002 KATASTRSKA IZMJERA </t>
  </si>
  <si>
    <t xml:space="preserve">Kapitalni projekt K101001 PROSTORNO I URBANISTIČKO PLANIRANJE </t>
  </si>
  <si>
    <t xml:space="preserve">Glava 01006 ŠKOLSTVO, PREDŠKOLSKI ODGOJ I OBRAZOVANJE </t>
  </si>
  <si>
    <t xml:space="preserve">Program 1011 JAVNE POTREBE U PREDŠKOLSTVU </t>
  </si>
  <si>
    <t xml:space="preserve">Aktivnost A101104 SUFINANCIRANJE CIJENE VRTIĆA ZA DJECU S POTEŠKOĆAMA U RAZVOJU </t>
  </si>
  <si>
    <t xml:space="preserve">Aktivnost A101106 SUFINANCIRANJE JASLIČKOG PROGRAMA U DJEČJIM VRTIĆIMA DRUGIH OSNIVAČA </t>
  </si>
  <si>
    <t xml:space="preserve">Aktivnost A101303 SUFINANCIRANJE CIJENE  PRIVATNIH VRTIĆA </t>
  </si>
  <si>
    <t xml:space="preserve">Kapitalni projekt K101105 IZGRADNJA, REKONSTRUKCIJA I  OPREMANJE VRTIĆA </t>
  </si>
  <si>
    <t xml:space="preserve">Program 1012 JAVNE POTREBE U ŠKOLSTVU </t>
  </si>
  <si>
    <t xml:space="preserve">Aktivnost A101201 FINANCIRANJE DODATNE NASTAVE U OŠ STJEPANA RADIĆA BIBINJE </t>
  </si>
  <si>
    <t>Aktivnost A101202 SUFINANCIRANJE RADNIH MATERIJALA UČENICIMA OŠ STJEPANA RADIĆA BIBINJE</t>
  </si>
  <si>
    <t>Aktivnost A101203 FINANCIRANJE LOGOPEDA</t>
  </si>
  <si>
    <t>Aktivnost A101204 SUFINANCIRANJE OSTALIH IZVANŠKOLSKIH AKTIVNOSTI U OŠ STJEPANA RADIĆA BIBINJE</t>
  </si>
  <si>
    <t xml:space="preserve">Program 1021 STIPENDIJE I ŠKOLARINE </t>
  </si>
  <si>
    <t xml:space="preserve">Aktivnost A102101 STIPENDIJE I ŠKOLARINE </t>
  </si>
  <si>
    <t xml:space="preserve">40971 DJEČJI VRTIĆ LEPTIRIĆI </t>
  </si>
  <si>
    <t xml:space="preserve">Aktivnost A101101 REDOVNA DJELATNOST DJEČJEG VRTIĆA LEPTIRIĆI </t>
  </si>
  <si>
    <t xml:space="preserve">Aktivnost A101102 PROJEKT ISPUNJENIJE DJETINJSTVO </t>
  </si>
  <si>
    <t xml:space="preserve">Glava 01007 KULTURA, SPORT I RELIGIJA  </t>
  </si>
  <si>
    <t xml:space="preserve">Program 1013 JAVNE POTREBE U KULTURI </t>
  </si>
  <si>
    <t xml:space="preserve">Aktivnost A101301 ORGANIZIRANJE KULTURNIH MANIFESTACIJA </t>
  </si>
  <si>
    <t xml:space="preserve">Aktivnost A101302 SUFINANCIRANJE PROGRAMA UDRUGA U KULTURI </t>
  </si>
  <si>
    <t>Aktivnost A101303 MONOGRAFIJA</t>
  </si>
  <si>
    <t>Aktivnost A101304 PROJKET "DRUŠTVENI CENTAR BIBINJE"</t>
  </si>
  <si>
    <t xml:space="preserve">Tekući projekt T101305 ARHEOLOŠKA ISTRAŽIVANJA </t>
  </si>
  <si>
    <t xml:space="preserve">Tekući projekt T101306 IZRADA REPLIKE NAUŠNICA "SLJEPOOČNIČARKE" SA NALAZIŠTA PETRINA </t>
  </si>
  <si>
    <t xml:space="preserve">Program 1014 JAVNE POTREBE U SPORTU </t>
  </si>
  <si>
    <t xml:space="preserve">Aktivnost A101401 SUFINANCIRANJE PROGRAMA SPORTSKIH UDRUGA </t>
  </si>
  <si>
    <t xml:space="preserve">Aktivnost A101402 ODRŽAVANJE SPORTSKIH OBJEKATA </t>
  </si>
  <si>
    <t xml:space="preserve">Kapitalni projekt K101403 IZGRADNJA I REKONSTRUKCIJA SPORTSKIH OBJEKATA </t>
  </si>
  <si>
    <t xml:space="preserve">Program 1020 RELIGIJA </t>
  </si>
  <si>
    <t xml:space="preserve">Aktivnost A102001 TEKUĆE DONACIJE VJERSKIM ZAJEDNICAMA </t>
  </si>
  <si>
    <t xml:space="preserve">Glava 01008 SOCIJALNA SKRB I ZDRAVSTVO </t>
  </si>
  <si>
    <t>Program 1015 SOCIJALNA SKRB</t>
  </si>
  <si>
    <t xml:space="preserve">Aktivnost A101501 NAKNADE GRAĐANIMA I KUĆUNSTVIMA </t>
  </si>
  <si>
    <t xml:space="preserve">Aktivnost A101502 SUFINANCIRANJE PROGRAMA UDRUGA </t>
  </si>
  <si>
    <t>Aktivnost A101503 PROJEKT PODRŠKOM ZA NJIH</t>
  </si>
  <si>
    <t>Aktivnost A101504 JEDNOKRATNA FINANCIJSKA POMOĆ UMIROVLJENICIMA (BOŽIĆNICA)</t>
  </si>
  <si>
    <t xml:space="preserve">Tekući projekt T101505 ISPUNITE SVOJU ZLATNU DOB </t>
  </si>
  <si>
    <t>Program 1016 ZDRAVSTVO</t>
  </si>
  <si>
    <t xml:space="preserve">Aktivnost A101601 POMOĆI ZDRAVSTVENIM USTANOVAMA </t>
  </si>
  <si>
    <t>Aktivnost A101602 ZAŠTITA ŽIVOTINJA</t>
  </si>
  <si>
    <t xml:space="preserve">Glava 01009 GOSPODARSTVO </t>
  </si>
  <si>
    <t xml:space="preserve">Program 1017 RAZVOJ GOSPODARSKIH DJELATNOSTI </t>
  </si>
  <si>
    <t xml:space="preserve">Aktivnost A101701 TURIZAM </t>
  </si>
  <si>
    <t xml:space="preserve">Kapitalni projekt K101702 POSLOVNA ZONA LONIĆI </t>
  </si>
  <si>
    <t>Program 1018 TRGOVAČKA DRUŠTVA U VLASNIŠTVU OPĆINE</t>
  </si>
  <si>
    <t xml:space="preserve">Aktivnost A101801 TRGOVAČKO DRUŠTVO BIBINJAC D.O.O. </t>
  </si>
  <si>
    <t>Aktivnost A101802 TRGOVAČKO DRUŠTVO ODOVODNJA BIBINJE-SUKOŠAN D.O.O.</t>
  </si>
  <si>
    <t xml:space="preserve">Program 1019 POLJOPRIVREDA </t>
  </si>
  <si>
    <t xml:space="preserve">Aktivnost A101902 POTICAJ ZA OBITELJSKA POLJOPRIVREDNA GOSPODARSTVA S PODRUČJA OPĆINE BIBINJE </t>
  </si>
  <si>
    <t xml:space="preserve">Aktivnost A101903 ODRŽAVANJE POLJSKIH I ŠUMSKIH PUTEVA </t>
  </si>
  <si>
    <t xml:space="preserve">Kapitalni projekt K101901 ISTRAŽIVANJE I BUŠENJE BUNARA ZA VODU </t>
  </si>
  <si>
    <t xml:space="preserve">Kapitalni projekt K101904 IZGRADNJA POLJSKIH PUTEVA </t>
  </si>
  <si>
    <t>II. POSEBNI DIO</t>
  </si>
  <si>
    <t xml:space="preserve">PRORAČUN OPĆINE BIBINJE ZA 2023. GODINU  I PROJEKCIJE ZA 2024. I 2025. GODINU </t>
  </si>
  <si>
    <t xml:space="preserve">III. ZAVRŠNE ODREDBE </t>
  </si>
  <si>
    <t xml:space="preserve">Članak 3. </t>
  </si>
  <si>
    <t>Ovaj Proračun Općine Bibinje za 2023. godinu i projekcije za 2024. i 2025. godinu objaviti će se u "Službenom glasniku Općine Bibinje",  a stupa na snagu 1. siječnja 2023. godine.</t>
  </si>
  <si>
    <t xml:space="preserve">KLASA: </t>
  </si>
  <si>
    <t xml:space="preserve">OPĆINSKO VIJEĆE OPĆINE BIBINJE </t>
  </si>
  <si>
    <t xml:space="preserve">URBROJ: </t>
  </si>
  <si>
    <t xml:space="preserve">Predsjednica </t>
  </si>
  <si>
    <t xml:space="preserve">Bibinje, __.__.2022. godine </t>
  </si>
  <si>
    <t xml:space="preserve">Marijana Kandić, prof.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</si>
</sst>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5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 Narrow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name val="Arial"/>
      <family val="2"/>
    </font>
    <font>
      <i/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4" fontId="8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0" fillId="33" borderId="0" xfId="0" applyNumberFormat="1" applyFont="1" applyFill="1" applyAlignment="1">
      <alignment/>
    </xf>
    <xf numFmtId="4" fontId="10" fillId="34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4" fillId="35" borderId="19" xfId="0" applyFont="1" applyFill="1" applyBorder="1" applyAlignment="1">
      <alignment wrapText="1"/>
    </xf>
    <xf numFmtId="0" fontId="9" fillId="0" borderId="20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4" fontId="2" fillId="33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4" fontId="10" fillId="33" borderId="0" xfId="0" applyNumberFormat="1" applyFont="1" applyFill="1" applyAlignment="1">
      <alignment/>
    </xf>
    <xf numFmtId="0" fontId="30" fillId="36" borderId="0" xfId="0" applyFont="1" applyFill="1" applyAlignment="1">
      <alignment/>
    </xf>
    <xf numFmtId="4" fontId="30" fillId="36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8" fillId="37" borderId="0" xfId="0" applyNumberFormat="1" applyFont="1" applyFill="1" applyAlignment="1">
      <alignment/>
    </xf>
    <xf numFmtId="0" fontId="30" fillId="35" borderId="0" xfId="0" applyFont="1" applyFill="1" applyAlignment="1">
      <alignment/>
    </xf>
    <xf numFmtId="4" fontId="30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4" fontId="49" fillId="38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4" fontId="1" fillId="35" borderId="0" xfId="0" applyNumberFormat="1" applyFont="1" applyFill="1" applyAlignment="1">
      <alignment/>
    </xf>
    <xf numFmtId="0" fontId="0" fillId="0" borderId="0" xfId="0" applyAlignment="1">
      <alignment/>
    </xf>
    <xf numFmtId="0" fontId="1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0" fillId="36" borderId="0" xfId="0" applyFont="1" applyFill="1" applyAlignment="1">
      <alignment/>
    </xf>
    <xf numFmtId="4" fontId="30" fillId="36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30" fillId="35" borderId="0" xfId="0" applyFont="1" applyFill="1" applyAlignment="1">
      <alignment/>
    </xf>
    <xf numFmtId="4" fontId="30" fillId="35" borderId="0" xfId="0" applyNumberFormat="1" applyFont="1" applyFill="1" applyAlignment="1">
      <alignment/>
    </xf>
    <xf numFmtId="4" fontId="1" fillId="35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" fontId="10" fillId="33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0" fillId="39" borderId="0" xfId="0" applyFont="1" applyFill="1" applyAlignment="1">
      <alignment/>
    </xf>
    <xf numFmtId="4" fontId="30" fillId="39" borderId="0" xfId="0" applyNumberFormat="1" applyFont="1" applyFill="1" applyAlignment="1">
      <alignment/>
    </xf>
    <xf numFmtId="0" fontId="30" fillId="40" borderId="0" xfId="0" applyFont="1" applyFill="1" applyAlignment="1">
      <alignment/>
    </xf>
    <xf numFmtId="4" fontId="30" fillId="40" borderId="0" xfId="0" applyNumberFormat="1" applyFont="1" applyFill="1" applyAlignment="1">
      <alignment/>
    </xf>
    <xf numFmtId="4" fontId="30" fillId="41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2" fillId="42" borderId="0" xfId="0" applyFont="1" applyFill="1" applyAlignment="1">
      <alignment/>
    </xf>
    <xf numFmtId="4" fontId="2" fillId="42" borderId="0" xfId="0" applyNumberFormat="1" applyFont="1" applyFill="1" applyAlignment="1">
      <alignment/>
    </xf>
    <xf numFmtId="0" fontId="30" fillId="43" borderId="0" xfId="0" applyFont="1" applyFill="1" applyAlignment="1">
      <alignment/>
    </xf>
    <xf numFmtId="4" fontId="30" fillId="43" borderId="0" xfId="0" applyNumberFormat="1" applyFont="1" applyFill="1" applyAlignment="1">
      <alignment/>
    </xf>
    <xf numFmtId="0" fontId="30" fillId="44" borderId="0" xfId="0" applyFont="1" applyFill="1" applyAlignment="1">
      <alignment/>
    </xf>
    <xf numFmtId="4" fontId="30" fillId="44" borderId="0" xfId="0" applyNumberFormat="1" applyFont="1" applyFill="1" applyAlignment="1">
      <alignment/>
    </xf>
    <xf numFmtId="0" fontId="2" fillId="45" borderId="0" xfId="0" applyFont="1" applyFill="1" applyAlignment="1">
      <alignment/>
    </xf>
    <xf numFmtId="4" fontId="2" fillId="45" borderId="0" xfId="0" applyNumberFormat="1" applyFont="1" applyFill="1" applyAlignment="1">
      <alignment/>
    </xf>
    <xf numFmtId="0" fontId="3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2" fillId="0" borderId="0" xfId="50" applyFont="1" applyAlignment="1">
      <alignment horizontal="left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C33" activeCellId="1" sqref="C25 C33"/>
    </sheetView>
  </sheetViews>
  <sheetFormatPr defaultColWidth="9.140625" defaultRowHeight="12.75"/>
  <cols>
    <col min="1" max="1" width="14.28125" style="0" customWidth="1"/>
    <col min="2" max="2" width="41.8515625" style="0" customWidth="1"/>
    <col min="3" max="3" width="20.7109375" style="0" customWidth="1"/>
    <col min="4" max="4" width="24.140625" style="0" customWidth="1"/>
    <col min="5" max="5" width="17.28125" style="0" customWidth="1"/>
    <col min="6" max="6" width="15.8515625" style="0" customWidth="1"/>
    <col min="7" max="7" width="8.57421875" style="0" customWidth="1"/>
    <col min="8" max="8" width="11.00390625" style="0" customWidth="1"/>
    <col min="9" max="9" width="8.57421875" style="0" customWidth="1"/>
  </cols>
  <sheetData>
    <row r="1" spans="1:8" ht="18">
      <c r="A1" s="47"/>
      <c r="B1" s="47"/>
      <c r="C1" s="47"/>
      <c r="D1" s="47"/>
      <c r="E1" s="47"/>
      <c r="F1" s="47"/>
      <c r="G1" s="6"/>
      <c r="H1" s="7"/>
    </row>
    <row r="2" spans="7:8" ht="12.75">
      <c r="G2" s="6"/>
      <c r="H2" s="8"/>
    </row>
    <row r="3" spans="1:6" ht="60.75" customHeight="1">
      <c r="A3" s="48" t="s">
        <v>42</v>
      </c>
      <c r="B3" s="49"/>
      <c r="C3" s="49"/>
      <c r="D3" s="49"/>
      <c r="E3" s="49"/>
      <c r="F3" s="49"/>
    </row>
    <row r="4" spans="1:6" ht="15.75">
      <c r="A4" s="43" t="s">
        <v>0</v>
      </c>
      <c r="B4" s="43"/>
      <c r="C4" s="10"/>
      <c r="D4" s="11"/>
      <c r="E4" s="12"/>
      <c r="F4" s="10"/>
    </row>
    <row r="5" spans="1:6" ht="15.75">
      <c r="A5" s="43"/>
      <c r="B5" s="43"/>
      <c r="C5" s="10"/>
      <c r="D5" s="10"/>
      <c r="E5" s="10"/>
      <c r="F5" s="10"/>
    </row>
    <row r="6" spans="1:6" ht="15.75">
      <c r="A6" s="43"/>
      <c r="B6" s="43"/>
      <c r="C6" s="10"/>
      <c r="D6" s="10"/>
      <c r="E6" s="10"/>
      <c r="F6" s="10"/>
    </row>
    <row r="7" spans="1:6" ht="15.75">
      <c r="A7" s="43"/>
      <c r="B7" s="43"/>
      <c r="C7" s="10"/>
      <c r="D7" s="10"/>
      <c r="E7" s="10"/>
      <c r="F7" s="10"/>
    </row>
    <row r="8" spans="1:6" ht="15.75">
      <c r="A8" s="10"/>
      <c r="B8" s="10"/>
      <c r="C8" s="10"/>
      <c r="D8" s="10"/>
      <c r="E8" s="10"/>
      <c r="F8" s="10"/>
    </row>
    <row r="9" spans="1:6" ht="18">
      <c r="A9" s="50" t="s">
        <v>43</v>
      </c>
      <c r="B9" s="51"/>
      <c r="C9" s="51"/>
      <c r="D9" s="51"/>
      <c r="E9" s="51"/>
      <c r="F9" s="51"/>
    </row>
    <row r="10" spans="1:9" ht="18">
      <c r="A10" s="10"/>
      <c r="B10" s="13"/>
      <c r="C10" s="14"/>
      <c r="D10" s="14"/>
      <c r="E10" s="14"/>
      <c r="F10" s="14"/>
      <c r="G10" s="9"/>
      <c r="H10" s="9"/>
      <c r="I10" s="9"/>
    </row>
    <row r="11" spans="1:9" ht="15.75">
      <c r="A11" s="54" t="s">
        <v>26</v>
      </c>
      <c r="B11" s="55"/>
      <c r="C11" s="55"/>
      <c r="D11" s="55"/>
      <c r="E11" s="55"/>
      <c r="F11" s="55"/>
      <c r="G11" s="9"/>
      <c r="H11" s="9"/>
      <c r="I11" s="9"/>
    </row>
    <row r="12" spans="1:6" ht="15.75">
      <c r="A12" s="52" t="s">
        <v>27</v>
      </c>
      <c r="B12" s="53"/>
      <c r="C12" s="53"/>
      <c r="D12" s="53"/>
      <c r="E12" s="53"/>
      <c r="F12" s="53"/>
    </row>
    <row r="13" spans="1:6" ht="15.75">
      <c r="A13" s="10"/>
      <c r="B13" s="10"/>
      <c r="C13" s="10"/>
      <c r="D13" s="10"/>
      <c r="E13" s="10"/>
      <c r="F13" s="10"/>
    </row>
    <row r="14" spans="1:6" ht="23.25" customHeight="1">
      <c r="A14" s="41" t="s">
        <v>44</v>
      </c>
      <c r="B14" s="42"/>
      <c r="C14" s="42"/>
      <c r="D14" s="42"/>
      <c r="E14" s="42"/>
      <c r="F14" s="42"/>
    </row>
    <row r="15" spans="1:6" ht="15.75">
      <c r="A15" s="10"/>
      <c r="B15" s="10"/>
      <c r="C15" s="10"/>
      <c r="D15" s="10"/>
      <c r="E15" s="10"/>
      <c r="F15" s="10"/>
    </row>
    <row r="16" spans="1:6" ht="15.75">
      <c r="A16" s="44" t="s">
        <v>15</v>
      </c>
      <c r="B16" s="44" t="s">
        <v>0</v>
      </c>
      <c r="C16" s="10"/>
      <c r="D16" s="10"/>
      <c r="E16" s="10"/>
      <c r="F16" s="10"/>
    </row>
    <row r="17" spans="1:6" ht="16.5" thickBot="1">
      <c r="A17" s="15"/>
      <c r="B17" s="15"/>
      <c r="C17" s="10"/>
      <c r="D17" s="10"/>
      <c r="E17" s="10"/>
      <c r="F17" s="30" t="s">
        <v>47</v>
      </c>
    </row>
    <row r="18" spans="1:6" ht="15.75">
      <c r="A18" s="16"/>
      <c r="B18" s="17" t="s">
        <v>28</v>
      </c>
      <c r="C18" s="18" t="s">
        <v>2</v>
      </c>
      <c r="D18" s="18" t="s">
        <v>2</v>
      </c>
      <c r="E18" s="18" t="s">
        <v>3</v>
      </c>
      <c r="F18" s="18" t="s">
        <v>3</v>
      </c>
    </row>
    <row r="19" spans="1:6" ht="16.5" thickBot="1">
      <c r="A19" s="19"/>
      <c r="B19" s="20"/>
      <c r="C19" s="21" t="s">
        <v>29</v>
      </c>
      <c r="D19" s="21" t="s">
        <v>30</v>
      </c>
      <c r="E19" s="21" t="s">
        <v>31</v>
      </c>
      <c r="F19" s="21" t="s">
        <v>46</v>
      </c>
    </row>
    <row r="20" spans="1:6" ht="16.5" thickBot="1">
      <c r="A20" s="22">
        <v>6</v>
      </c>
      <c r="B20" s="23" t="s">
        <v>16</v>
      </c>
      <c r="C20" s="24">
        <f>26676183.3/7.5345</f>
        <v>3540537.965359347</v>
      </c>
      <c r="D20" s="24">
        <v>3534304.33</v>
      </c>
      <c r="E20" s="24">
        <v>3620479.13</v>
      </c>
      <c r="F20" s="24">
        <v>2780416.75</v>
      </c>
    </row>
    <row r="21" spans="1:6" ht="16.5" thickBot="1">
      <c r="A21" s="23" t="s">
        <v>7</v>
      </c>
      <c r="B21" s="23" t="s">
        <v>17</v>
      </c>
      <c r="C21" s="24">
        <f>1760000/7.5345</f>
        <v>233592.14280974184</v>
      </c>
      <c r="D21" s="24">
        <v>76979.23</v>
      </c>
      <c r="E21" s="24">
        <v>345079.3</v>
      </c>
      <c r="F21" s="24">
        <v>427254.63</v>
      </c>
    </row>
    <row r="22" spans="1:6" ht="16.5" thickBot="1">
      <c r="A22" s="23"/>
      <c r="B22" s="25" t="s">
        <v>32</v>
      </c>
      <c r="C22" s="26">
        <f>C20+C21</f>
        <v>3774130.1081690886</v>
      </c>
      <c r="D22" s="26">
        <f>D20+D21</f>
        <v>3611283.56</v>
      </c>
      <c r="E22" s="26">
        <f>E20+E21</f>
        <v>3965558.4299999997</v>
      </c>
      <c r="F22" s="26">
        <f>F20+F21</f>
        <v>3207671.38</v>
      </c>
    </row>
    <row r="23" spans="1:6" ht="16.5" thickBot="1">
      <c r="A23" s="23" t="s">
        <v>18</v>
      </c>
      <c r="B23" s="23" t="s">
        <v>19</v>
      </c>
      <c r="C23" s="24">
        <f>16897414.52/7.5345</f>
        <v>2242672.3100404805</v>
      </c>
      <c r="D23" s="24">
        <v>2159148.58</v>
      </c>
      <c r="E23" s="24">
        <v>1985334.13</v>
      </c>
      <c r="F23" s="24">
        <v>2024580.26</v>
      </c>
    </row>
    <row r="24" spans="1:6" ht="16.5" thickBot="1">
      <c r="A24" s="23" t="s">
        <v>20</v>
      </c>
      <c r="B24" s="23" t="s">
        <v>21</v>
      </c>
      <c r="C24" s="24">
        <f>11599161/7.5345</f>
        <v>1539473.2231734022</v>
      </c>
      <c r="D24" s="24">
        <v>2229743.18</v>
      </c>
      <c r="E24" s="24">
        <v>2854867.6</v>
      </c>
      <c r="F24" s="24">
        <v>931714.12</v>
      </c>
    </row>
    <row r="25" spans="1:6" ht="16.5" thickBot="1">
      <c r="A25" s="23"/>
      <c r="B25" s="25" t="s">
        <v>33</v>
      </c>
      <c r="C25" s="26">
        <f>C23+C24</f>
        <v>3782145.5332138827</v>
      </c>
      <c r="D25" s="26">
        <f>D23+D24</f>
        <v>4388891.76</v>
      </c>
      <c r="E25" s="26">
        <f>E23+E24</f>
        <v>4840201.73</v>
      </c>
      <c r="F25" s="26">
        <f>F23+F24</f>
        <v>2956294.38</v>
      </c>
    </row>
    <row r="26" spans="1:6" ht="16.5" thickBot="1">
      <c r="A26" s="45" t="s">
        <v>34</v>
      </c>
      <c r="B26" s="45" t="s">
        <v>0</v>
      </c>
      <c r="C26" s="26">
        <f>C22-C25</f>
        <v>-8015.425044794101</v>
      </c>
      <c r="D26" s="26">
        <f>D22-D25</f>
        <v>-777608.1999999997</v>
      </c>
      <c r="E26" s="26">
        <f>E22-E25</f>
        <v>-874643.3000000007</v>
      </c>
      <c r="F26" s="26">
        <f>F22-F25</f>
        <v>251377</v>
      </c>
    </row>
    <row r="27" spans="1:6" ht="14.25" customHeight="1">
      <c r="A27" s="10"/>
      <c r="B27" s="10"/>
      <c r="C27" s="10"/>
      <c r="D27" s="10"/>
      <c r="E27" s="10"/>
      <c r="F27" s="10"/>
    </row>
    <row r="28" spans="1:6" ht="15.75">
      <c r="A28" s="44" t="s">
        <v>22</v>
      </c>
      <c r="B28" s="44" t="s">
        <v>0</v>
      </c>
      <c r="C28" s="10"/>
      <c r="D28" s="10"/>
      <c r="E28" s="10"/>
      <c r="F28" s="10"/>
    </row>
    <row r="29" spans="1:6" ht="16.5" thickBot="1">
      <c r="A29" s="15"/>
      <c r="B29" s="15"/>
      <c r="C29" s="10"/>
      <c r="D29" s="10"/>
      <c r="E29" s="10"/>
      <c r="F29" s="10"/>
    </row>
    <row r="30" spans="1:6" ht="15.75">
      <c r="A30" s="16"/>
      <c r="B30" s="17" t="s">
        <v>28</v>
      </c>
      <c r="C30" s="18" t="s">
        <v>2</v>
      </c>
      <c r="D30" s="18" t="s">
        <v>2</v>
      </c>
      <c r="E30" s="18" t="s">
        <v>3</v>
      </c>
      <c r="F30" s="18" t="s">
        <v>3</v>
      </c>
    </row>
    <row r="31" spans="1:6" ht="16.5" thickBot="1">
      <c r="A31" s="19"/>
      <c r="B31" s="20"/>
      <c r="C31" s="21" t="s">
        <v>29</v>
      </c>
      <c r="D31" s="21" t="s">
        <v>30</v>
      </c>
      <c r="E31" s="21" t="s">
        <v>31</v>
      </c>
      <c r="F31" s="21" t="s">
        <v>46</v>
      </c>
    </row>
    <row r="32" spans="1:6" ht="16.5" thickBot="1">
      <c r="A32" s="22">
        <v>8</v>
      </c>
      <c r="B32" s="23" t="s">
        <v>23</v>
      </c>
      <c r="C32" s="24">
        <f>900000/7.5345</f>
        <v>119450.52757316345</v>
      </c>
      <c r="D32" s="24">
        <v>1060455.24</v>
      </c>
      <c r="E32" s="24">
        <v>1105580.99</v>
      </c>
      <c r="F32" s="24">
        <v>0</v>
      </c>
    </row>
    <row r="33" spans="1:6" ht="16.5" thickBot="1">
      <c r="A33" s="22" t="s">
        <v>5</v>
      </c>
      <c r="B33" s="23" t="s">
        <v>24</v>
      </c>
      <c r="C33" s="24">
        <f>2354445/7.5345</f>
        <v>312488.55265777424</v>
      </c>
      <c r="D33" s="24">
        <v>282847.04</v>
      </c>
      <c r="E33" s="24">
        <v>230937.69</v>
      </c>
      <c r="F33" s="24">
        <v>251377</v>
      </c>
    </row>
    <row r="34" spans="1:6" ht="16.5" thickBot="1">
      <c r="A34" s="45" t="s">
        <v>25</v>
      </c>
      <c r="B34" s="45" t="s">
        <v>0</v>
      </c>
      <c r="C34" s="26">
        <f>C32-C33</f>
        <v>-193038.0250846108</v>
      </c>
      <c r="D34" s="26">
        <f>D32-D33</f>
        <v>777608.2</v>
      </c>
      <c r="E34" s="26">
        <f>E32-E33</f>
        <v>874643.3</v>
      </c>
      <c r="F34" s="26">
        <f>F32-F33</f>
        <v>-251377</v>
      </c>
    </row>
    <row r="35" spans="1:6" ht="15.75">
      <c r="A35" s="10"/>
      <c r="B35" s="10"/>
      <c r="C35" s="10"/>
      <c r="D35" s="10"/>
      <c r="E35" s="10"/>
      <c r="F35" s="10"/>
    </row>
    <row r="36" spans="1:6" ht="15.75">
      <c r="A36" s="44" t="s">
        <v>35</v>
      </c>
      <c r="B36" s="46"/>
      <c r="C36" s="46"/>
      <c r="D36" s="10"/>
      <c r="E36" s="10"/>
      <c r="F36" s="10"/>
    </row>
    <row r="37" spans="1:6" ht="16.5" thickBot="1">
      <c r="A37" s="43"/>
      <c r="B37" s="43"/>
      <c r="C37" s="10"/>
      <c r="D37" s="10"/>
      <c r="E37" s="10"/>
      <c r="F37" s="10"/>
    </row>
    <row r="38" spans="1:6" ht="15.75">
      <c r="A38" s="16"/>
      <c r="B38" s="27" t="s">
        <v>28</v>
      </c>
      <c r="C38" s="18" t="s">
        <v>2</v>
      </c>
      <c r="D38" s="18" t="s">
        <v>2</v>
      </c>
      <c r="E38" s="18" t="s">
        <v>3</v>
      </c>
      <c r="F38" s="18" t="s">
        <v>3</v>
      </c>
    </row>
    <row r="39" spans="1:6" ht="16.5" thickBot="1">
      <c r="A39" s="19"/>
      <c r="B39" s="28"/>
      <c r="C39" s="21" t="s">
        <v>29</v>
      </c>
      <c r="D39" s="21" t="s">
        <v>30</v>
      </c>
      <c r="E39" s="21" t="s">
        <v>31</v>
      </c>
      <c r="F39" s="21" t="s">
        <v>46</v>
      </c>
    </row>
    <row r="40" spans="1:6" ht="16.5" thickBot="1">
      <c r="A40" s="56" t="s">
        <v>36</v>
      </c>
      <c r="B40" s="57"/>
      <c r="C40" s="24">
        <v>0</v>
      </c>
      <c r="D40" s="24">
        <v>0</v>
      </c>
      <c r="E40" s="24">
        <f>D43</f>
        <v>0</v>
      </c>
      <c r="F40" s="24">
        <f>E43</f>
        <v>0</v>
      </c>
    </row>
    <row r="41" spans="1:6" ht="16.5" thickBot="1">
      <c r="A41" s="56" t="s">
        <v>37</v>
      </c>
      <c r="B41" s="57"/>
      <c r="C41" s="24">
        <f>1514837.22/7.5345</f>
        <v>201053.45012940472</v>
      </c>
      <c r="D41" s="24">
        <v>0</v>
      </c>
      <c r="E41" s="24">
        <v>0</v>
      </c>
      <c r="F41" s="24">
        <v>0</v>
      </c>
    </row>
    <row r="42" spans="1:6" ht="16.5" thickBot="1">
      <c r="A42" s="56" t="s">
        <v>38</v>
      </c>
      <c r="B42" s="57"/>
      <c r="C42" s="24">
        <f>C26+C34+C41</f>
        <v>0</v>
      </c>
      <c r="D42" s="24">
        <v>0</v>
      </c>
      <c r="E42" s="24">
        <f>E26+E34</f>
        <v>0</v>
      </c>
      <c r="F42" s="24">
        <f>F26+F34</f>
        <v>0</v>
      </c>
    </row>
    <row r="43" spans="1:6" ht="16.5" thickBot="1">
      <c r="A43" s="56" t="s">
        <v>39</v>
      </c>
      <c r="B43" s="57"/>
      <c r="C43" s="24">
        <f>C40+C42</f>
        <v>0</v>
      </c>
      <c r="D43" s="24">
        <f>D40+D42</f>
        <v>0</v>
      </c>
      <c r="E43" s="24">
        <f>E40+E42</f>
        <v>0</v>
      </c>
      <c r="F43" s="24">
        <f>F40+F42</f>
        <v>0</v>
      </c>
    </row>
    <row r="44" spans="1:6" ht="16.5" thickBot="1">
      <c r="A44" s="10"/>
      <c r="B44" s="10"/>
      <c r="C44" s="10"/>
      <c r="D44" s="10"/>
      <c r="E44" s="10"/>
      <c r="F44" s="10"/>
    </row>
    <row r="45" spans="1:6" ht="33.75" customHeight="1" thickBot="1">
      <c r="A45" s="58" t="s">
        <v>40</v>
      </c>
      <c r="B45" s="58"/>
      <c r="C45" s="26">
        <f>C26+C34-C42+C41</f>
        <v>0</v>
      </c>
      <c r="D45" s="26">
        <f>D26+D34-D42+D41</f>
        <v>2.3283064365386963E-10</v>
      </c>
      <c r="E45" s="26">
        <f>E26+E34+E41-E42</f>
        <v>-6.984919309616089E-10</v>
      </c>
      <c r="F45" s="26">
        <f>F26+F34+F41-F42</f>
        <v>0</v>
      </c>
    </row>
    <row r="47" spans="1:6" ht="15.75">
      <c r="A47" s="59" t="s">
        <v>41</v>
      </c>
      <c r="B47" s="59"/>
      <c r="C47" s="59"/>
      <c r="D47" s="59"/>
      <c r="E47" s="59"/>
      <c r="F47" s="59"/>
    </row>
    <row r="48" spans="1:6" ht="15.75">
      <c r="A48" s="29"/>
      <c r="B48" s="29"/>
      <c r="C48" s="29"/>
      <c r="D48" s="29"/>
      <c r="E48" s="29"/>
      <c r="F48" s="29"/>
    </row>
    <row r="49" spans="1:6" ht="40.5" customHeight="1">
      <c r="A49" s="41" t="s">
        <v>45</v>
      </c>
      <c r="B49" s="41"/>
      <c r="C49" s="41"/>
      <c r="D49" s="41"/>
      <c r="E49" s="41"/>
      <c r="F49" s="41"/>
    </row>
  </sheetData>
  <sheetProtection/>
  <mergeCells count="23">
    <mergeCell ref="A49:F49"/>
    <mergeCell ref="A11:F11"/>
    <mergeCell ref="A40:B40"/>
    <mergeCell ref="A41:B41"/>
    <mergeCell ref="A42:B42"/>
    <mergeCell ref="A43:B43"/>
    <mergeCell ref="A45:B45"/>
    <mergeCell ref="A47:F47"/>
    <mergeCell ref="A16:B16"/>
    <mergeCell ref="A26:B26"/>
    <mergeCell ref="A37:B37"/>
    <mergeCell ref="A1:F1"/>
    <mergeCell ref="A3:F3"/>
    <mergeCell ref="A6:B6"/>
    <mergeCell ref="A7:B7"/>
    <mergeCell ref="A9:F9"/>
    <mergeCell ref="A12:F12"/>
    <mergeCell ref="A14:F14"/>
    <mergeCell ref="A4:B4"/>
    <mergeCell ref="A5:B5"/>
    <mergeCell ref="A28:B28"/>
    <mergeCell ref="A34:B34"/>
    <mergeCell ref="A36:C36"/>
  </mergeCells>
  <printOptions/>
  <pageMargins left="0.75" right="0.75" top="1" bottom="1" header="0.5" footer="0.5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9"/>
  <sheetViews>
    <sheetView zoomScalePageLayoutView="0" workbookViewId="0" topLeftCell="A4">
      <selection activeCell="A49" sqref="A49:F49"/>
    </sheetView>
  </sheetViews>
  <sheetFormatPr defaultColWidth="9.140625" defaultRowHeight="12.75"/>
  <cols>
    <col min="2" max="2" width="55.57421875" style="0" customWidth="1"/>
    <col min="3" max="3" width="14.421875" style="0" customWidth="1"/>
    <col min="4" max="4" width="14.7109375" style="0" customWidth="1"/>
    <col min="5" max="5" width="17.57421875" style="0" customWidth="1"/>
    <col min="6" max="6" width="13.421875" style="0" customWidth="1"/>
  </cols>
  <sheetData>
    <row r="3" spans="1:6" ht="55.5" customHeight="1">
      <c r="A3" s="48" t="s">
        <v>42</v>
      </c>
      <c r="B3" s="49"/>
      <c r="C3" s="49"/>
      <c r="D3" s="49"/>
      <c r="E3" s="49"/>
      <c r="F3" s="49"/>
    </row>
    <row r="4" spans="1:6" ht="15.75">
      <c r="A4" s="43" t="s">
        <v>0</v>
      </c>
      <c r="B4" s="43"/>
      <c r="C4" s="10"/>
      <c r="D4" s="11"/>
      <c r="E4" s="12"/>
      <c r="F4" s="10"/>
    </row>
    <row r="5" spans="1:6" ht="15.75">
      <c r="A5" s="43"/>
      <c r="B5" s="43"/>
      <c r="C5" s="10"/>
      <c r="D5" s="10"/>
      <c r="E5" s="10"/>
      <c r="F5" s="10"/>
    </row>
    <row r="6" spans="1:6" ht="15.75">
      <c r="A6" s="43"/>
      <c r="B6" s="43"/>
      <c r="C6" s="10"/>
      <c r="D6" s="10"/>
      <c r="E6" s="10"/>
      <c r="F6" s="10"/>
    </row>
    <row r="7" spans="1:6" ht="15.75">
      <c r="A7" s="43"/>
      <c r="B7" s="43"/>
      <c r="C7" s="10"/>
      <c r="D7" s="10"/>
      <c r="E7" s="10"/>
      <c r="F7" s="10"/>
    </row>
    <row r="8" spans="1:6" ht="15.75">
      <c r="A8" s="10"/>
      <c r="B8" s="10"/>
      <c r="C8" s="10"/>
      <c r="D8" s="10"/>
      <c r="E8" s="10"/>
      <c r="F8" s="10"/>
    </row>
    <row r="9" spans="1:6" ht="23.25" customHeight="1">
      <c r="A9" s="50" t="s">
        <v>43</v>
      </c>
      <c r="B9" s="51"/>
      <c r="C9" s="51"/>
      <c r="D9" s="51"/>
      <c r="E9" s="51"/>
      <c r="F9" s="51"/>
    </row>
    <row r="10" spans="1:6" ht="18">
      <c r="A10" s="10"/>
      <c r="B10" s="13"/>
      <c r="C10" s="14"/>
      <c r="D10" s="14"/>
      <c r="E10" s="14"/>
      <c r="F10" s="14"/>
    </row>
    <row r="11" spans="1:6" ht="15.75">
      <c r="A11" s="54" t="s">
        <v>26</v>
      </c>
      <c r="B11" s="55"/>
      <c r="C11" s="55"/>
      <c r="D11" s="55"/>
      <c r="E11" s="55"/>
      <c r="F11" s="55"/>
    </row>
    <row r="12" spans="1:6" ht="15.75">
      <c r="A12" s="52" t="s">
        <v>27</v>
      </c>
      <c r="B12" s="53"/>
      <c r="C12" s="53"/>
      <c r="D12" s="53"/>
      <c r="E12" s="53"/>
      <c r="F12" s="53"/>
    </row>
    <row r="13" spans="1:6" ht="15.75">
      <c r="A13" s="10"/>
      <c r="B13" s="10"/>
      <c r="C13" s="10"/>
      <c r="D13" s="10"/>
      <c r="E13" s="10"/>
      <c r="F13" s="10"/>
    </row>
    <row r="14" spans="1:6" ht="21" customHeight="1">
      <c r="A14" s="41" t="s">
        <v>44</v>
      </c>
      <c r="B14" s="42"/>
      <c r="C14" s="42"/>
      <c r="D14" s="42"/>
      <c r="E14" s="42"/>
      <c r="F14" s="42"/>
    </row>
    <row r="15" spans="1:6" ht="15.75">
      <c r="A15" s="10"/>
      <c r="B15" s="10"/>
      <c r="C15" s="10"/>
      <c r="D15" s="10"/>
      <c r="E15" s="10"/>
      <c r="F15" s="10"/>
    </row>
    <row r="16" spans="1:6" ht="15.75">
      <c r="A16" s="44" t="s">
        <v>15</v>
      </c>
      <c r="B16" s="44" t="s">
        <v>0</v>
      </c>
      <c r="C16" s="10"/>
      <c r="D16" s="10"/>
      <c r="E16" s="10"/>
      <c r="F16" s="10"/>
    </row>
    <row r="17" spans="1:6" ht="16.5" thickBot="1">
      <c r="A17" s="15"/>
      <c r="B17" s="15"/>
      <c r="C17" s="10"/>
      <c r="D17" s="10"/>
      <c r="E17" s="10"/>
      <c r="F17" s="30" t="s">
        <v>58</v>
      </c>
    </row>
    <row r="18" spans="1:6" ht="15.75">
      <c r="A18" s="16"/>
      <c r="B18" s="17" t="s">
        <v>28</v>
      </c>
      <c r="C18" s="18" t="s">
        <v>2</v>
      </c>
      <c r="D18" s="18" t="s">
        <v>2</v>
      </c>
      <c r="E18" s="18" t="s">
        <v>3</v>
      </c>
      <c r="F18" s="18" t="s">
        <v>3</v>
      </c>
    </row>
    <row r="19" spans="1:6" ht="16.5" thickBot="1">
      <c r="A19" s="19"/>
      <c r="B19" s="20"/>
      <c r="C19" s="21" t="s">
        <v>29</v>
      </c>
      <c r="D19" s="21" t="s">
        <v>30</v>
      </c>
      <c r="E19" s="21" t="s">
        <v>31</v>
      </c>
      <c r="F19" s="21" t="s">
        <v>46</v>
      </c>
    </row>
    <row r="20" spans="1:6" ht="16.5" thickBot="1">
      <c r="A20" s="22">
        <v>6</v>
      </c>
      <c r="B20" s="23" t="s">
        <v>16</v>
      </c>
      <c r="C20" s="24">
        <v>26676183.3</v>
      </c>
      <c r="D20" s="24">
        <v>26629216</v>
      </c>
      <c r="E20" s="24">
        <v>27278500</v>
      </c>
      <c r="F20" s="24">
        <v>20949050</v>
      </c>
    </row>
    <row r="21" spans="1:6" ht="16.5" thickBot="1">
      <c r="A21" s="23" t="s">
        <v>7</v>
      </c>
      <c r="B21" s="23" t="s">
        <v>17</v>
      </c>
      <c r="C21" s="24">
        <v>1760000</v>
      </c>
      <c r="D21" s="24">
        <v>580000</v>
      </c>
      <c r="E21" s="24">
        <v>2600000</v>
      </c>
      <c r="F21" s="24">
        <v>3219150</v>
      </c>
    </row>
    <row r="22" spans="1:6" ht="16.5" thickBot="1">
      <c r="A22" s="23"/>
      <c r="B22" s="25" t="s">
        <v>32</v>
      </c>
      <c r="C22" s="26">
        <f>C20+C21</f>
        <v>28436183.3</v>
      </c>
      <c r="D22" s="26">
        <f>D20+D21</f>
        <v>27209216</v>
      </c>
      <c r="E22" s="26">
        <f>E20+E21</f>
        <v>29878500</v>
      </c>
      <c r="F22" s="26">
        <f>F20+F21</f>
        <v>24168200</v>
      </c>
    </row>
    <row r="23" spans="1:6" ht="16.5" thickBot="1">
      <c r="A23" s="23" t="s">
        <v>18</v>
      </c>
      <c r="B23" s="23" t="s">
        <v>19</v>
      </c>
      <c r="C23" s="24">
        <v>16897414.52</v>
      </c>
      <c r="D23" s="24">
        <v>16268105</v>
      </c>
      <c r="E23" s="24">
        <v>14958500</v>
      </c>
      <c r="F23" s="24">
        <v>15254200</v>
      </c>
    </row>
    <row r="24" spans="1:6" ht="16.5" thickBot="1">
      <c r="A24" s="23" t="s">
        <v>20</v>
      </c>
      <c r="B24" s="23" t="s">
        <v>21</v>
      </c>
      <c r="C24" s="24">
        <v>11599161</v>
      </c>
      <c r="D24" s="24">
        <v>16800000</v>
      </c>
      <c r="E24" s="24">
        <v>21510000</v>
      </c>
      <c r="F24" s="24">
        <v>7020000</v>
      </c>
    </row>
    <row r="25" spans="1:6" ht="16.5" thickBot="1">
      <c r="A25" s="23"/>
      <c r="B25" s="25" t="s">
        <v>33</v>
      </c>
      <c r="C25" s="26">
        <f>C23+C24</f>
        <v>28496575.52</v>
      </c>
      <c r="D25" s="26">
        <f>D23+D24</f>
        <v>33068105</v>
      </c>
      <c r="E25" s="26">
        <f>E23+E24</f>
        <v>36468500</v>
      </c>
      <c r="F25" s="26">
        <f>F23+F24</f>
        <v>22274200</v>
      </c>
    </row>
    <row r="26" spans="1:6" ht="16.5" thickBot="1">
      <c r="A26" s="45" t="s">
        <v>34</v>
      </c>
      <c r="B26" s="45" t="s">
        <v>0</v>
      </c>
      <c r="C26" s="26">
        <f>C22-C25</f>
        <v>-60392.21999999881</v>
      </c>
      <c r="D26" s="26">
        <f>D22-D25</f>
        <v>-5858889</v>
      </c>
      <c r="E26" s="26">
        <f>E22-E25</f>
        <v>-6590000</v>
      </c>
      <c r="F26" s="26">
        <f>F22-F25</f>
        <v>1894000</v>
      </c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44" t="s">
        <v>22</v>
      </c>
      <c r="B28" s="44" t="s">
        <v>0</v>
      </c>
      <c r="C28" s="10"/>
      <c r="D28" s="10"/>
      <c r="E28" s="10"/>
      <c r="F28" s="10"/>
    </row>
    <row r="29" spans="1:6" ht="16.5" thickBot="1">
      <c r="A29" s="15"/>
      <c r="B29" s="15"/>
      <c r="C29" s="10"/>
      <c r="D29" s="10"/>
      <c r="E29" s="10"/>
      <c r="F29" s="10"/>
    </row>
    <row r="30" spans="1:6" ht="15.75">
      <c r="A30" s="16"/>
      <c r="B30" s="17" t="s">
        <v>28</v>
      </c>
      <c r="C30" s="18" t="s">
        <v>2</v>
      </c>
      <c r="D30" s="18" t="s">
        <v>2</v>
      </c>
      <c r="E30" s="18" t="s">
        <v>3</v>
      </c>
      <c r="F30" s="18" t="s">
        <v>3</v>
      </c>
    </row>
    <row r="31" spans="1:6" ht="16.5" thickBot="1">
      <c r="A31" s="19"/>
      <c r="B31" s="20"/>
      <c r="C31" s="21" t="s">
        <v>29</v>
      </c>
      <c r="D31" s="21" t="s">
        <v>30</v>
      </c>
      <c r="E31" s="21" t="s">
        <v>31</v>
      </c>
      <c r="F31" s="21" t="s">
        <v>46</v>
      </c>
    </row>
    <row r="32" spans="1:6" ht="16.5" thickBot="1">
      <c r="A32" s="22">
        <v>8</v>
      </c>
      <c r="B32" s="23" t="s">
        <v>23</v>
      </c>
      <c r="C32" s="24">
        <v>900000</v>
      </c>
      <c r="D32" s="24">
        <v>7990000</v>
      </c>
      <c r="E32" s="24">
        <v>8330000</v>
      </c>
      <c r="F32" s="24">
        <v>0</v>
      </c>
    </row>
    <row r="33" spans="1:6" ht="16.5" thickBot="1">
      <c r="A33" s="22" t="s">
        <v>5</v>
      </c>
      <c r="B33" s="23" t="s">
        <v>24</v>
      </c>
      <c r="C33" s="24">
        <v>2354445</v>
      </c>
      <c r="D33" s="24">
        <v>2131111</v>
      </c>
      <c r="E33" s="24">
        <v>1740000</v>
      </c>
      <c r="F33" s="24">
        <v>1894000</v>
      </c>
    </row>
    <row r="34" spans="1:6" ht="16.5" thickBot="1">
      <c r="A34" s="45" t="s">
        <v>25</v>
      </c>
      <c r="B34" s="45" t="s">
        <v>0</v>
      </c>
      <c r="C34" s="26">
        <f>C32-C33</f>
        <v>-1454445</v>
      </c>
      <c r="D34" s="26">
        <f>D32-D33</f>
        <v>5858889</v>
      </c>
      <c r="E34" s="26">
        <f>E32-E33</f>
        <v>6590000</v>
      </c>
      <c r="F34" s="26">
        <f>F32-F33</f>
        <v>-1894000</v>
      </c>
    </row>
    <row r="35" spans="1:6" ht="15.75">
      <c r="A35" s="10"/>
      <c r="B35" s="10"/>
      <c r="C35" s="10"/>
      <c r="D35" s="10"/>
      <c r="E35" s="10"/>
      <c r="F35" s="10"/>
    </row>
    <row r="36" spans="1:6" ht="15.75">
      <c r="A36" s="44" t="s">
        <v>35</v>
      </c>
      <c r="B36" s="46"/>
      <c r="C36" s="46"/>
      <c r="D36" s="10"/>
      <c r="E36" s="10"/>
      <c r="F36" s="10"/>
    </row>
    <row r="37" spans="1:6" ht="16.5" thickBot="1">
      <c r="A37" s="43"/>
      <c r="B37" s="43"/>
      <c r="C37" s="10"/>
      <c r="D37" s="10"/>
      <c r="E37" s="10"/>
      <c r="F37" s="10"/>
    </row>
    <row r="38" spans="1:6" ht="15.75">
      <c r="A38" s="16"/>
      <c r="B38" s="27" t="s">
        <v>28</v>
      </c>
      <c r="C38" s="18" t="s">
        <v>2</v>
      </c>
      <c r="D38" s="18" t="s">
        <v>2</v>
      </c>
      <c r="E38" s="18" t="s">
        <v>3</v>
      </c>
      <c r="F38" s="18" t="s">
        <v>3</v>
      </c>
    </row>
    <row r="39" spans="1:6" ht="16.5" thickBot="1">
      <c r="A39" s="19"/>
      <c r="B39" s="28"/>
      <c r="C39" s="21" t="s">
        <v>29</v>
      </c>
      <c r="D39" s="21" t="s">
        <v>30</v>
      </c>
      <c r="E39" s="21" t="s">
        <v>31</v>
      </c>
      <c r="F39" s="21" t="s">
        <v>46</v>
      </c>
    </row>
    <row r="40" spans="1:6" ht="16.5" thickBot="1">
      <c r="A40" s="56" t="s">
        <v>36</v>
      </c>
      <c r="B40" s="57"/>
      <c r="C40" s="24">
        <v>0</v>
      </c>
      <c r="D40" s="24">
        <v>0</v>
      </c>
      <c r="E40" s="24">
        <f>D43</f>
        <v>0</v>
      </c>
      <c r="F40" s="24">
        <f>E43</f>
        <v>0</v>
      </c>
    </row>
    <row r="41" spans="1:6" ht="16.5" thickBot="1">
      <c r="A41" s="56" t="s">
        <v>37</v>
      </c>
      <c r="B41" s="57"/>
      <c r="C41" s="24">
        <v>1514837.22</v>
      </c>
      <c r="D41" s="24">
        <v>0</v>
      </c>
      <c r="E41" s="24">
        <v>0</v>
      </c>
      <c r="F41" s="24">
        <v>0</v>
      </c>
    </row>
    <row r="42" spans="1:6" ht="16.5" thickBot="1">
      <c r="A42" s="56" t="s">
        <v>57</v>
      </c>
      <c r="B42" s="57"/>
      <c r="C42" s="24">
        <f>C26+C34+C41</f>
        <v>0</v>
      </c>
      <c r="D42" s="24">
        <v>0</v>
      </c>
      <c r="E42" s="24">
        <f>E26+E34</f>
        <v>0</v>
      </c>
      <c r="F42" s="24">
        <f>F26+F34</f>
        <v>0</v>
      </c>
    </row>
    <row r="43" spans="1:6" ht="16.5" thickBot="1">
      <c r="A43" s="56" t="s">
        <v>39</v>
      </c>
      <c r="B43" s="57"/>
      <c r="C43" s="24">
        <f>C40+C42</f>
        <v>0</v>
      </c>
      <c r="D43" s="24">
        <f>D40+D42</f>
        <v>0</v>
      </c>
      <c r="E43" s="24">
        <f>E40+E42</f>
        <v>0</v>
      </c>
      <c r="F43" s="24">
        <f>F40+F42</f>
        <v>0</v>
      </c>
    </row>
    <row r="44" spans="1:6" ht="16.5" thickBot="1">
      <c r="A44" s="10"/>
      <c r="B44" s="10"/>
      <c r="C44" s="10"/>
      <c r="D44" s="10"/>
      <c r="E44" s="10"/>
      <c r="F44" s="10"/>
    </row>
    <row r="45" spans="1:6" ht="38.25" customHeight="1" thickBot="1">
      <c r="A45" s="58" t="s">
        <v>40</v>
      </c>
      <c r="B45" s="58"/>
      <c r="C45" s="26">
        <f>C26+C34-C42+C41</f>
        <v>0</v>
      </c>
      <c r="D45" s="26">
        <f>D26+D34-D42+D41</f>
        <v>0</v>
      </c>
      <c r="E45" s="26">
        <f>E26+E34+E41-E42</f>
        <v>0</v>
      </c>
      <c r="F45" s="26">
        <f>F26+F34+F41-F42</f>
        <v>0</v>
      </c>
    </row>
    <row r="47" spans="1:6" ht="15.75">
      <c r="A47" s="59" t="s">
        <v>41</v>
      </c>
      <c r="B47" s="59"/>
      <c r="C47" s="59"/>
      <c r="D47" s="59"/>
      <c r="E47" s="59"/>
      <c r="F47" s="59"/>
    </row>
    <row r="48" spans="1:6" ht="15.75">
      <c r="A48" s="29"/>
      <c r="B48" s="29"/>
      <c r="C48" s="29"/>
      <c r="D48" s="29"/>
      <c r="E48" s="29"/>
      <c r="F48" s="29"/>
    </row>
    <row r="49" spans="1:6" ht="36" customHeight="1">
      <c r="A49" s="41" t="s">
        <v>45</v>
      </c>
      <c r="B49" s="41"/>
      <c r="C49" s="41"/>
      <c r="D49" s="41"/>
      <c r="E49" s="41"/>
      <c r="F49" s="41"/>
    </row>
  </sheetData>
  <sheetProtection/>
  <mergeCells count="22">
    <mergeCell ref="A49:F49"/>
    <mergeCell ref="A28:B28"/>
    <mergeCell ref="A34:B34"/>
    <mergeCell ref="A36:C36"/>
    <mergeCell ref="A37:B37"/>
    <mergeCell ref="A42:B42"/>
    <mergeCell ref="A45:B45"/>
    <mergeCell ref="A41:B41"/>
    <mergeCell ref="A43:B43"/>
    <mergeCell ref="A47:F47"/>
    <mergeCell ref="A3:F3"/>
    <mergeCell ref="A6:B6"/>
    <mergeCell ref="A7:B7"/>
    <mergeCell ref="A11:F11"/>
    <mergeCell ref="A14:F14"/>
    <mergeCell ref="A16:B16"/>
    <mergeCell ref="A40:B40"/>
    <mergeCell ref="A9:F9"/>
    <mergeCell ref="A12:F12"/>
    <mergeCell ref="A26:B26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13"/>
  <sheetViews>
    <sheetView zoomScalePageLayoutView="0" workbookViewId="0" topLeftCell="A43">
      <selection activeCell="L13" sqref="L13"/>
    </sheetView>
  </sheetViews>
  <sheetFormatPr defaultColWidth="9.140625" defaultRowHeight="12.75"/>
  <cols>
    <col min="1" max="1" width="14.28125" style="0" customWidth="1"/>
    <col min="2" max="2" width="88.140625" style="0" customWidth="1"/>
    <col min="3" max="4" width="12.7109375" style="0" customWidth="1"/>
    <col min="5" max="6" width="13.8515625" style="0" customWidth="1"/>
    <col min="7" max="7" width="8.57421875" style="0" customWidth="1"/>
    <col min="8" max="8" width="11.00390625" style="0" customWidth="1"/>
    <col min="9" max="9" width="8.57421875" style="0" customWidth="1"/>
  </cols>
  <sheetData>
    <row r="2" spans="1:10" ht="18">
      <c r="A2" s="63" t="s">
        <v>43</v>
      </c>
      <c r="B2" s="63"/>
      <c r="C2" s="63"/>
      <c r="D2" s="63"/>
      <c r="E2" s="63"/>
      <c r="F2" s="63"/>
      <c r="G2" s="63"/>
      <c r="H2" s="63"/>
      <c r="I2" s="63"/>
      <c r="J2" s="31"/>
    </row>
    <row r="3" spans="1:9" ht="18">
      <c r="A3" s="54" t="s">
        <v>26</v>
      </c>
      <c r="B3" s="55"/>
      <c r="C3" s="55"/>
      <c r="D3" s="55"/>
      <c r="E3" s="55"/>
      <c r="F3" s="55"/>
      <c r="G3" s="34"/>
      <c r="H3" s="34"/>
      <c r="I3" s="34"/>
    </row>
    <row r="4" spans="2:6" ht="12.75">
      <c r="B4" s="60"/>
      <c r="C4" s="61"/>
      <c r="D4" s="61"/>
      <c r="E4" s="61"/>
      <c r="F4" s="61"/>
    </row>
    <row r="5" ht="12.75">
      <c r="I5" s="40" t="s">
        <v>47</v>
      </c>
    </row>
    <row r="6" spans="3:9" ht="12.75">
      <c r="C6" s="9" t="s">
        <v>2</v>
      </c>
      <c r="D6" s="9" t="s">
        <v>2</v>
      </c>
      <c r="E6" s="9" t="s">
        <v>3</v>
      </c>
      <c r="F6" s="9" t="s">
        <v>3</v>
      </c>
      <c r="G6" s="9" t="s">
        <v>4</v>
      </c>
      <c r="H6" s="9" t="s">
        <v>4</v>
      </c>
      <c r="I6" s="9" t="s">
        <v>4</v>
      </c>
    </row>
    <row r="7" spans="3:9" ht="12.75">
      <c r="C7" s="9">
        <v>1</v>
      </c>
      <c r="D7" s="9">
        <v>2</v>
      </c>
      <c r="E7" s="9">
        <v>3</v>
      </c>
      <c r="F7" s="9">
        <v>4</v>
      </c>
      <c r="G7" s="9" t="s">
        <v>5</v>
      </c>
      <c r="H7" s="9" t="s">
        <v>6</v>
      </c>
      <c r="I7" s="9" t="s">
        <v>7</v>
      </c>
    </row>
    <row r="8" spans="1:9" ht="12.75">
      <c r="A8" s="1" t="s">
        <v>1</v>
      </c>
      <c r="B8" s="32" t="s">
        <v>95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</row>
    <row r="9" spans="1:9" ht="12.75">
      <c r="A9" s="62" t="s">
        <v>54</v>
      </c>
      <c r="B9" s="62" t="s">
        <v>0</v>
      </c>
      <c r="C9" s="4"/>
      <c r="D9" s="4"/>
      <c r="E9" s="4"/>
      <c r="F9" s="4"/>
      <c r="G9" s="4"/>
      <c r="H9" s="4"/>
      <c r="I9" s="4"/>
    </row>
    <row r="10" spans="1:9" ht="12.75">
      <c r="A10" s="69" t="s">
        <v>59</v>
      </c>
      <c r="B10" s="69"/>
      <c r="C10" s="69">
        <v>3540537.97</v>
      </c>
      <c r="D10" s="69">
        <v>3534304.33</v>
      </c>
      <c r="E10" s="69">
        <v>3620479.13</v>
      </c>
      <c r="F10" s="69">
        <v>2780416.75</v>
      </c>
      <c r="G10" s="69">
        <v>99.8239</v>
      </c>
      <c r="H10" s="69">
        <v>102.4382</v>
      </c>
      <c r="I10" s="69">
        <v>76.7969</v>
      </c>
    </row>
    <row r="11" spans="1:9" ht="12.75">
      <c r="A11" s="3" t="s">
        <v>60</v>
      </c>
      <c r="B11" s="3"/>
      <c r="C11" s="3">
        <v>1101951.02</v>
      </c>
      <c r="D11" s="3">
        <v>1162089.2</v>
      </c>
      <c r="E11" s="3">
        <v>1129358.29</v>
      </c>
      <c r="F11" s="3">
        <v>1146061.46</v>
      </c>
      <c r="G11" s="3">
        <v>105.4574</v>
      </c>
      <c r="H11" s="3">
        <v>97.1834</v>
      </c>
      <c r="I11" s="3">
        <v>101.4789</v>
      </c>
    </row>
    <row r="12" spans="1:9" ht="12.75">
      <c r="A12" s="65" t="s">
        <v>61</v>
      </c>
      <c r="B12" s="65"/>
      <c r="C12" s="66">
        <v>1101951.02</v>
      </c>
      <c r="D12" s="66">
        <v>1162089.2</v>
      </c>
      <c r="E12" s="66">
        <v>1129358.29</v>
      </c>
      <c r="F12" s="66">
        <v>1146061.46</v>
      </c>
      <c r="G12" s="66">
        <v>105.4574</v>
      </c>
      <c r="H12" s="66">
        <v>97.1834</v>
      </c>
      <c r="I12" s="66">
        <v>101.4789</v>
      </c>
    </row>
    <row r="13" spans="1:9" ht="12.75">
      <c r="A13" s="3" t="s">
        <v>62</v>
      </c>
      <c r="B13" s="3"/>
      <c r="C13" s="3">
        <v>1261690.3</v>
      </c>
      <c r="D13" s="3">
        <v>1373562.28</v>
      </c>
      <c r="E13" s="3">
        <v>1480522.93</v>
      </c>
      <c r="F13" s="3">
        <v>758909.02</v>
      </c>
      <c r="G13" s="3">
        <v>108.8668</v>
      </c>
      <c r="H13" s="3">
        <v>107.787</v>
      </c>
      <c r="I13" s="3">
        <v>51.2595</v>
      </c>
    </row>
    <row r="14" spans="1:9" ht="12.75">
      <c r="A14" s="65" t="s">
        <v>61</v>
      </c>
      <c r="B14" s="65"/>
      <c r="C14" s="66">
        <v>371623.86</v>
      </c>
      <c r="D14" s="66">
        <v>517618.95</v>
      </c>
      <c r="E14" s="66">
        <v>464529.83</v>
      </c>
      <c r="F14" s="66">
        <v>411440.71</v>
      </c>
      <c r="G14" s="66">
        <v>139.2857</v>
      </c>
      <c r="H14" s="66">
        <v>89.7435</v>
      </c>
      <c r="I14" s="66">
        <v>88.5714</v>
      </c>
    </row>
    <row r="15" spans="1:9" ht="12.75">
      <c r="A15" s="65" t="s">
        <v>63</v>
      </c>
      <c r="B15" s="65"/>
      <c r="C15" s="66">
        <v>144817</v>
      </c>
      <c r="D15" s="66">
        <v>126367.47</v>
      </c>
      <c r="E15" s="66">
        <v>84278.99</v>
      </c>
      <c r="F15" s="66">
        <v>88658.84</v>
      </c>
      <c r="G15" s="66">
        <v>87.2601</v>
      </c>
      <c r="H15" s="66">
        <v>66.6935</v>
      </c>
      <c r="I15" s="66">
        <v>105.1968</v>
      </c>
    </row>
    <row r="16" spans="1:9" ht="12.75">
      <c r="A16" s="65" t="s">
        <v>64</v>
      </c>
      <c r="B16" s="65"/>
      <c r="C16" s="66">
        <v>145995.09</v>
      </c>
      <c r="D16" s="66">
        <v>92905.97</v>
      </c>
      <c r="E16" s="66">
        <v>66361.4</v>
      </c>
      <c r="F16" s="66">
        <v>39816.84</v>
      </c>
      <c r="G16" s="66">
        <v>63.6363</v>
      </c>
      <c r="H16" s="66">
        <v>71.4285</v>
      </c>
      <c r="I16" s="66">
        <v>60</v>
      </c>
    </row>
    <row r="17" spans="1:9" ht="12.75">
      <c r="A17" s="65" t="s">
        <v>65</v>
      </c>
      <c r="B17" s="65"/>
      <c r="C17" s="66">
        <v>47236.66</v>
      </c>
      <c r="D17" s="66">
        <v>0</v>
      </c>
      <c r="E17" s="66">
        <v>13272.28</v>
      </c>
      <c r="F17" s="66">
        <v>145995.09</v>
      </c>
      <c r="G17" s="66">
        <v>0</v>
      </c>
      <c r="H17" s="66">
        <v>0</v>
      </c>
      <c r="I17" s="66">
        <v>1100</v>
      </c>
    </row>
    <row r="18" spans="1:9" ht="12.75">
      <c r="A18" s="65" t="s">
        <v>66</v>
      </c>
      <c r="B18" s="65"/>
      <c r="C18" s="66">
        <v>457768.57</v>
      </c>
      <c r="D18" s="66">
        <v>636669.89</v>
      </c>
      <c r="E18" s="66">
        <v>852080.43</v>
      </c>
      <c r="F18" s="66">
        <v>72997.54</v>
      </c>
      <c r="G18" s="66">
        <v>139.0811</v>
      </c>
      <c r="H18" s="66">
        <v>133.8339</v>
      </c>
      <c r="I18" s="66">
        <v>8.5669</v>
      </c>
    </row>
    <row r="19" spans="1:9" ht="12.75">
      <c r="A19" s="65" t="s">
        <v>67</v>
      </c>
      <c r="B19" s="65"/>
      <c r="C19" s="66">
        <v>94249.12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</row>
    <row r="20" spans="1:9" ht="12.75">
      <c r="A20" s="3" t="s">
        <v>68</v>
      </c>
      <c r="B20" s="3"/>
      <c r="C20" s="3">
        <v>170517.22</v>
      </c>
      <c r="D20" s="3">
        <v>210027.19</v>
      </c>
      <c r="E20" s="3">
        <v>228608.4</v>
      </c>
      <c r="F20" s="3">
        <v>228608.38</v>
      </c>
      <c r="G20" s="3">
        <v>123.1706</v>
      </c>
      <c r="H20" s="3">
        <v>108.847</v>
      </c>
      <c r="I20" s="3">
        <v>100</v>
      </c>
    </row>
    <row r="21" spans="1:9" ht="12.75">
      <c r="A21" s="65" t="s">
        <v>61</v>
      </c>
      <c r="B21" s="65"/>
      <c r="C21" s="66">
        <v>95872.32</v>
      </c>
      <c r="D21" s="66">
        <v>134348.65</v>
      </c>
      <c r="E21" s="66">
        <v>154257.09</v>
      </c>
      <c r="F21" s="66">
        <v>154257.07</v>
      </c>
      <c r="G21" s="66">
        <v>140.1328</v>
      </c>
      <c r="H21" s="66">
        <v>114.8184</v>
      </c>
      <c r="I21" s="66">
        <v>100</v>
      </c>
    </row>
    <row r="22" spans="1:9" ht="12.75">
      <c r="A22" s="65" t="s">
        <v>69</v>
      </c>
      <c r="B22" s="65"/>
      <c r="C22" s="66">
        <v>13.27</v>
      </c>
      <c r="D22" s="66">
        <v>13.27</v>
      </c>
      <c r="E22" s="66">
        <v>13.27</v>
      </c>
      <c r="F22" s="66">
        <v>13.27</v>
      </c>
      <c r="G22" s="66">
        <v>100</v>
      </c>
      <c r="H22" s="66">
        <v>100</v>
      </c>
      <c r="I22" s="66">
        <v>100</v>
      </c>
    </row>
    <row r="23" spans="1:9" ht="12.75">
      <c r="A23" s="65" t="s">
        <v>70</v>
      </c>
      <c r="B23" s="65"/>
      <c r="C23" s="66">
        <v>6636.14</v>
      </c>
      <c r="D23" s="66">
        <v>6636.14</v>
      </c>
      <c r="E23" s="66">
        <v>5308.91</v>
      </c>
      <c r="F23" s="66">
        <v>5308.91</v>
      </c>
      <c r="G23" s="66">
        <v>100</v>
      </c>
      <c r="H23" s="66">
        <v>79.9999</v>
      </c>
      <c r="I23" s="66">
        <v>100</v>
      </c>
    </row>
    <row r="24" spans="1:9" ht="12.75">
      <c r="A24" s="65" t="s">
        <v>71</v>
      </c>
      <c r="B24" s="65"/>
      <c r="C24" s="66">
        <v>67995.49</v>
      </c>
      <c r="D24" s="66">
        <v>69029.13</v>
      </c>
      <c r="E24" s="66">
        <v>69029.13</v>
      </c>
      <c r="F24" s="66">
        <v>69029.13</v>
      </c>
      <c r="G24" s="66">
        <v>101.5201</v>
      </c>
      <c r="H24" s="66">
        <v>100</v>
      </c>
      <c r="I24" s="66">
        <v>100</v>
      </c>
    </row>
    <row r="25" spans="1:9" ht="12.75">
      <c r="A25" s="3" t="s">
        <v>72</v>
      </c>
      <c r="B25" s="3"/>
      <c r="C25" s="3">
        <v>989125.46</v>
      </c>
      <c r="D25" s="3">
        <v>779335.06</v>
      </c>
      <c r="E25" s="3">
        <v>770044.46</v>
      </c>
      <c r="F25" s="3">
        <v>634892.83</v>
      </c>
      <c r="G25" s="3">
        <v>78.7903</v>
      </c>
      <c r="H25" s="3">
        <v>98.8078</v>
      </c>
      <c r="I25" s="3">
        <v>82.4488</v>
      </c>
    </row>
    <row r="26" spans="1:9" ht="12.75">
      <c r="A26" s="65" t="s">
        <v>61</v>
      </c>
      <c r="B26" s="65"/>
      <c r="C26" s="66">
        <v>265711.06</v>
      </c>
      <c r="D26" s="66">
        <v>132988.26</v>
      </c>
      <c r="E26" s="66">
        <v>132988.26</v>
      </c>
      <c r="F26" s="66">
        <v>53354.57</v>
      </c>
      <c r="G26" s="66">
        <v>50.0499</v>
      </c>
      <c r="H26" s="66">
        <v>100</v>
      </c>
      <c r="I26" s="66">
        <v>40.1197</v>
      </c>
    </row>
    <row r="27" spans="1:9" ht="12.75">
      <c r="A27" s="65" t="s">
        <v>69</v>
      </c>
      <c r="B27" s="65"/>
      <c r="C27" s="66">
        <v>22549.61</v>
      </c>
      <c r="D27" s="66">
        <v>19895.15</v>
      </c>
      <c r="E27" s="66">
        <v>19895.15</v>
      </c>
      <c r="F27" s="66">
        <v>53301.48</v>
      </c>
      <c r="G27" s="66">
        <v>88.2283</v>
      </c>
      <c r="H27" s="66">
        <v>100</v>
      </c>
      <c r="I27" s="66">
        <v>267.9119</v>
      </c>
    </row>
    <row r="28" spans="1:9" ht="12.75">
      <c r="A28" s="65" t="s">
        <v>73</v>
      </c>
      <c r="B28" s="65"/>
      <c r="C28" s="66">
        <v>558749.75</v>
      </c>
      <c r="D28" s="66">
        <v>577344.21</v>
      </c>
      <c r="E28" s="66">
        <v>548145.19</v>
      </c>
      <c r="F28" s="66">
        <v>472493.2</v>
      </c>
      <c r="G28" s="66">
        <v>103.3278</v>
      </c>
      <c r="H28" s="66">
        <v>94.9425</v>
      </c>
      <c r="I28" s="66">
        <v>86.1985</v>
      </c>
    </row>
    <row r="29" spans="1:9" ht="12.75">
      <c r="A29" s="65" t="s">
        <v>71</v>
      </c>
      <c r="B29" s="65"/>
      <c r="C29" s="66">
        <v>142115.04</v>
      </c>
      <c r="D29" s="66">
        <v>49107.44</v>
      </c>
      <c r="E29" s="66">
        <v>69015.86</v>
      </c>
      <c r="F29" s="66">
        <v>55743.58</v>
      </c>
      <c r="G29" s="66">
        <v>34.5547</v>
      </c>
      <c r="H29" s="66">
        <v>140.5405</v>
      </c>
      <c r="I29" s="66">
        <v>80.7692</v>
      </c>
    </row>
    <row r="30" spans="1:9" ht="12.75">
      <c r="A30" s="3" t="s">
        <v>74</v>
      </c>
      <c r="B30" s="3"/>
      <c r="C30" s="3">
        <v>9290.6</v>
      </c>
      <c r="D30" s="3">
        <v>7963.37</v>
      </c>
      <c r="E30" s="3">
        <v>10617.82</v>
      </c>
      <c r="F30" s="3">
        <v>10617.83</v>
      </c>
      <c r="G30" s="3">
        <v>85.7142</v>
      </c>
      <c r="H30" s="3">
        <v>133.3333</v>
      </c>
      <c r="I30" s="3">
        <v>100</v>
      </c>
    </row>
    <row r="31" spans="1:9" ht="12.75">
      <c r="A31" s="65" t="s">
        <v>61</v>
      </c>
      <c r="B31" s="65"/>
      <c r="C31" s="66">
        <v>6636.14</v>
      </c>
      <c r="D31" s="66">
        <v>6636.14</v>
      </c>
      <c r="E31" s="66">
        <v>9290.59</v>
      </c>
      <c r="F31" s="66">
        <v>9290.6</v>
      </c>
      <c r="G31" s="66">
        <v>100</v>
      </c>
      <c r="H31" s="66">
        <v>140</v>
      </c>
      <c r="I31" s="66">
        <v>100</v>
      </c>
    </row>
    <row r="32" spans="1:9" ht="12.75">
      <c r="A32" s="65" t="s">
        <v>75</v>
      </c>
      <c r="B32" s="65"/>
      <c r="C32" s="66">
        <v>2654.46</v>
      </c>
      <c r="D32" s="66">
        <v>1327.23</v>
      </c>
      <c r="E32" s="66">
        <v>1327.23</v>
      </c>
      <c r="F32" s="66">
        <v>1327.23</v>
      </c>
      <c r="G32" s="66">
        <v>50</v>
      </c>
      <c r="H32" s="66">
        <v>100</v>
      </c>
      <c r="I32" s="66">
        <v>100</v>
      </c>
    </row>
    <row r="33" spans="1:9" ht="12.75">
      <c r="A33" s="3" t="s">
        <v>76</v>
      </c>
      <c r="B33" s="3"/>
      <c r="C33" s="3">
        <v>7963.37</v>
      </c>
      <c r="D33" s="3">
        <v>1327.23</v>
      </c>
      <c r="E33" s="3">
        <v>1327.23</v>
      </c>
      <c r="F33" s="3">
        <v>1327.23</v>
      </c>
      <c r="G33" s="3">
        <v>16.6666</v>
      </c>
      <c r="H33" s="3">
        <v>100</v>
      </c>
      <c r="I33" s="3">
        <v>100</v>
      </c>
    </row>
    <row r="34" spans="1:9" s="72" customFormat="1" ht="12.75">
      <c r="A34" s="65" t="s">
        <v>61</v>
      </c>
      <c r="B34" s="65"/>
      <c r="C34" s="66">
        <v>7963.37</v>
      </c>
      <c r="D34" s="66">
        <v>1327.23</v>
      </c>
      <c r="E34" s="66">
        <v>1327.23</v>
      </c>
      <c r="F34" s="66">
        <v>1327.23</v>
      </c>
      <c r="G34" s="66">
        <v>16.6666</v>
      </c>
      <c r="H34" s="66">
        <v>100</v>
      </c>
      <c r="I34" s="66">
        <v>100</v>
      </c>
    </row>
    <row r="35" spans="1:9" ht="12.75">
      <c r="A35" s="70"/>
      <c r="B35" s="70"/>
      <c r="C35" s="71"/>
      <c r="D35" s="71"/>
      <c r="E35" s="71"/>
      <c r="F35" s="71"/>
      <c r="G35" s="71"/>
      <c r="H35" s="71"/>
      <c r="I35" s="71"/>
    </row>
    <row r="36" spans="1:9" ht="12.75">
      <c r="A36" s="73" t="s">
        <v>77</v>
      </c>
      <c r="B36" s="73"/>
      <c r="C36" s="73">
        <v>233592.14</v>
      </c>
      <c r="D36" s="73">
        <v>76979.23</v>
      </c>
      <c r="E36" s="73">
        <v>345079.3</v>
      </c>
      <c r="F36" s="73">
        <v>427254.63</v>
      </c>
      <c r="G36" s="73">
        <v>32.9545</v>
      </c>
      <c r="H36" s="73">
        <v>448.2758</v>
      </c>
      <c r="I36" s="73">
        <v>123.8134</v>
      </c>
    </row>
    <row r="37" spans="1:9" ht="12.75">
      <c r="A37" s="3" t="s">
        <v>78</v>
      </c>
      <c r="B37" s="3"/>
      <c r="C37" s="3">
        <v>233592.14</v>
      </c>
      <c r="D37" s="3">
        <v>76979.23</v>
      </c>
      <c r="E37" s="3">
        <v>345079.3</v>
      </c>
      <c r="F37" s="3">
        <v>427254.63</v>
      </c>
      <c r="G37" s="3">
        <v>32.9545</v>
      </c>
      <c r="H37" s="3">
        <v>448.2758</v>
      </c>
      <c r="I37" s="3">
        <v>123.8134</v>
      </c>
    </row>
    <row r="38" spans="1:9" s="72" customFormat="1" ht="12.75">
      <c r="A38" s="65" t="s">
        <v>79</v>
      </c>
      <c r="B38" s="65"/>
      <c r="C38" s="66">
        <v>233592.14</v>
      </c>
      <c r="D38" s="66">
        <v>76979.23</v>
      </c>
      <c r="E38" s="66">
        <v>345079.3</v>
      </c>
      <c r="F38" s="66">
        <v>427254.63</v>
      </c>
      <c r="G38" s="66">
        <v>32.9545</v>
      </c>
      <c r="H38" s="66">
        <v>448.2758</v>
      </c>
      <c r="I38" s="66">
        <v>123.8134</v>
      </c>
    </row>
    <row r="39" spans="1:9" s="74" customFormat="1" ht="12.75">
      <c r="A39" s="70"/>
      <c r="B39" s="70"/>
      <c r="C39" s="71"/>
      <c r="D39" s="71"/>
      <c r="E39" s="71"/>
      <c r="F39" s="71"/>
      <c r="G39" s="71"/>
      <c r="H39" s="71"/>
      <c r="I39" s="71"/>
    </row>
    <row r="40" spans="1:9" ht="12.75">
      <c r="A40" s="77" t="s">
        <v>80</v>
      </c>
      <c r="B40" s="78"/>
      <c r="C40" s="75">
        <f>C10+C36</f>
        <v>3774130.1100000003</v>
      </c>
      <c r="D40" s="75">
        <f>D10+D36</f>
        <v>3611283.56</v>
      </c>
      <c r="E40" s="75">
        <f>E36+E10</f>
        <v>3965558.4299999997</v>
      </c>
      <c r="F40" s="75">
        <f>F36+F10</f>
        <v>3207671.38</v>
      </c>
      <c r="G40" s="75">
        <f>D40/C40*100</f>
        <v>95.68518982510648</v>
      </c>
      <c r="H40" s="75">
        <f>E40/D40*100</f>
        <v>109.81022021987106</v>
      </c>
      <c r="I40" s="75">
        <f>F40/E40*100</f>
        <v>80.88826420343528</v>
      </c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s="72" customFormat="1" ht="12.75">
      <c r="A42" s="67" t="s">
        <v>55</v>
      </c>
      <c r="B42" s="4"/>
      <c r="C42" s="4"/>
      <c r="D42" s="4"/>
      <c r="E42" s="4"/>
      <c r="F42" s="4"/>
      <c r="G42" s="4"/>
      <c r="H42" s="4"/>
      <c r="I42" s="4"/>
    </row>
    <row r="43" spans="1:9" ht="12.75">
      <c r="A43" s="73" t="s">
        <v>81</v>
      </c>
      <c r="B43" s="73"/>
      <c r="C43" s="73">
        <v>2242672.31</v>
      </c>
      <c r="D43" s="73">
        <v>2159148.58</v>
      </c>
      <c r="E43" s="73">
        <v>1985334.13</v>
      </c>
      <c r="F43" s="73">
        <v>2024580.26</v>
      </c>
      <c r="G43" s="73">
        <v>96.2757</v>
      </c>
      <c r="H43" s="73">
        <v>91.9498</v>
      </c>
      <c r="I43" s="73">
        <v>101.9768</v>
      </c>
    </row>
    <row r="44" spans="1:9" ht="12.75">
      <c r="A44" s="68" t="s">
        <v>82</v>
      </c>
      <c r="B44" s="68"/>
      <c r="C44" s="68">
        <v>426262.53</v>
      </c>
      <c r="D44" s="68">
        <v>444639.32</v>
      </c>
      <c r="E44" s="68">
        <v>373979.69</v>
      </c>
      <c r="F44" s="68">
        <v>401187.87</v>
      </c>
      <c r="G44" s="68">
        <v>104.3111</v>
      </c>
      <c r="H44" s="68">
        <v>84.1085</v>
      </c>
      <c r="I44" s="68">
        <v>107.2753</v>
      </c>
    </row>
    <row r="45" spans="1:9" ht="12.75">
      <c r="A45" s="79" t="s">
        <v>61</v>
      </c>
      <c r="B45" s="79"/>
      <c r="C45" s="80">
        <v>216056.8</v>
      </c>
      <c r="D45" s="80">
        <v>275565.73</v>
      </c>
      <c r="E45" s="80">
        <v>373979.69</v>
      </c>
      <c r="F45" s="80">
        <v>401187.87</v>
      </c>
      <c r="G45" s="80">
        <v>127.5431</v>
      </c>
      <c r="H45" s="80">
        <v>135.7134</v>
      </c>
      <c r="I45" s="80">
        <v>107.2753</v>
      </c>
    </row>
    <row r="46" spans="1:9" ht="12.75">
      <c r="A46" s="79" t="s">
        <v>63</v>
      </c>
      <c r="B46" s="79"/>
      <c r="C46" s="80">
        <v>21196.01</v>
      </c>
      <c r="D46" s="80">
        <v>25361.03</v>
      </c>
      <c r="E46" s="80">
        <v>0</v>
      </c>
      <c r="F46" s="80">
        <v>0</v>
      </c>
      <c r="G46" s="80">
        <v>119.65</v>
      </c>
      <c r="H46" s="80">
        <v>0</v>
      </c>
      <c r="I46" s="80">
        <v>0</v>
      </c>
    </row>
    <row r="47" spans="1:9" ht="12.75">
      <c r="A47" s="79" t="s">
        <v>66</v>
      </c>
      <c r="B47" s="79"/>
      <c r="C47" s="80">
        <v>120110.66</v>
      </c>
      <c r="D47" s="80">
        <v>143712.56</v>
      </c>
      <c r="E47" s="80">
        <v>0</v>
      </c>
      <c r="F47" s="80">
        <v>0</v>
      </c>
      <c r="G47" s="80">
        <v>119.6501</v>
      </c>
      <c r="H47" s="80">
        <v>0</v>
      </c>
      <c r="I47" s="80">
        <v>0</v>
      </c>
    </row>
    <row r="48" spans="1:9" ht="12.75">
      <c r="A48" s="79" t="s">
        <v>67</v>
      </c>
      <c r="B48" s="79"/>
      <c r="C48" s="80">
        <v>68899.06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</row>
    <row r="49" spans="1:9" ht="12.75">
      <c r="A49" s="68" t="s">
        <v>83</v>
      </c>
      <c r="B49" s="68"/>
      <c r="C49" s="68">
        <v>1011764.49</v>
      </c>
      <c r="D49" s="68">
        <v>958971.39</v>
      </c>
      <c r="E49" s="68">
        <v>852498.51</v>
      </c>
      <c r="F49" s="68">
        <v>874809.2</v>
      </c>
      <c r="G49" s="68">
        <v>94.782</v>
      </c>
      <c r="H49" s="68">
        <v>88.8971</v>
      </c>
      <c r="I49" s="68">
        <v>102.617</v>
      </c>
    </row>
    <row r="50" spans="1:9" ht="12.75">
      <c r="A50" s="79" t="s">
        <v>61</v>
      </c>
      <c r="B50" s="79"/>
      <c r="C50" s="80">
        <v>508456.97</v>
      </c>
      <c r="D50" s="80">
        <v>532304.71</v>
      </c>
      <c r="E50" s="80">
        <v>510803.63</v>
      </c>
      <c r="F50" s="80">
        <v>495673.21</v>
      </c>
      <c r="G50" s="80">
        <v>104.6902</v>
      </c>
      <c r="H50" s="80">
        <v>95.9607</v>
      </c>
      <c r="I50" s="80">
        <v>97.0379</v>
      </c>
    </row>
    <row r="51" spans="1:9" ht="12.75">
      <c r="A51" s="79" t="s">
        <v>69</v>
      </c>
      <c r="B51" s="79"/>
      <c r="C51" s="80">
        <v>22217.8</v>
      </c>
      <c r="D51" s="80">
        <v>19563.34</v>
      </c>
      <c r="E51" s="80">
        <v>19563.34</v>
      </c>
      <c r="F51" s="80">
        <v>52624.6</v>
      </c>
      <c r="G51" s="80">
        <v>88.0525</v>
      </c>
      <c r="H51" s="80">
        <v>100</v>
      </c>
      <c r="I51" s="80">
        <v>268.9961</v>
      </c>
    </row>
    <row r="52" spans="1:9" ht="12.75">
      <c r="A52" s="79" t="s">
        <v>73</v>
      </c>
      <c r="B52" s="79"/>
      <c r="C52" s="80">
        <v>225628.77</v>
      </c>
      <c r="D52" s="80">
        <v>212356.52</v>
      </c>
      <c r="E52" s="80">
        <v>225628.79</v>
      </c>
      <c r="F52" s="80">
        <v>238901.07</v>
      </c>
      <c r="G52" s="80">
        <v>94.1176</v>
      </c>
      <c r="H52" s="80">
        <v>106.2499</v>
      </c>
      <c r="I52" s="80">
        <v>105.8823</v>
      </c>
    </row>
    <row r="53" spans="1:9" ht="12.75">
      <c r="A53" s="79" t="s">
        <v>71</v>
      </c>
      <c r="B53" s="79"/>
      <c r="C53" s="80">
        <v>53102.4</v>
      </c>
      <c r="D53" s="80">
        <v>79646.95</v>
      </c>
      <c r="E53" s="80">
        <v>92919.23</v>
      </c>
      <c r="F53" s="80">
        <v>79646.95</v>
      </c>
      <c r="G53" s="80">
        <v>149.9875</v>
      </c>
      <c r="H53" s="80">
        <v>116.6638</v>
      </c>
      <c r="I53" s="80">
        <v>85.7163</v>
      </c>
    </row>
    <row r="54" spans="1:9" ht="12.75">
      <c r="A54" s="79" t="s">
        <v>63</v>
      </c>
      <c r="B54" s="79"/>
      <c r="C54" s="80">
        <v>31733.67</v>
      </c>
      <c r="D54" s="80">
        <v>18983.74</v>
      </c>
      <c r="E54" s="80">
        <v>2256.29</v>
      </c>
      <c r="F54" s="80">
        <v>6636.14</v>
      </c>
      <c r="G54" s="80">
        <v>59.822</v>
      </c>
      <c r="H54" s="80">
        <v>11.8853</v>
      </c>
      <c r="I54" s="80">
        <v>294.1186</v>
      </c>
    </row>
    <row r="55" spans="1:9" ht="12.75">
      <c r="A55" s="79" t="s">
        <v>66</v>
      </c>
      <c r="B55" s="79"/>
      <c r="C55" s="80">
        <v>167038.61</v>
      </c>
      <c r="D55" s="80">
        <v>94788.9</v>
      </c>
      <c r="E55" s="80">
        <v>0</v>
      </c>
      <c r="F55" s="80">
        <v>0</v>
      </c>
      <c r="G55" s="80">
        <v>56.7466</v>
      </c>
      <c r="H55" s="80">
        <v>0</v>
      </c>
      <c r="I55" s="80">
        <v>0</v>
      </c>
    </row>
    <row r="56" spans="1:9" ht="12.75">
      <c r="A56" s="79" t="s">
        <v>75</v>
      </c>
      <c r="B56" s="79"/>
      <c r="C56" s="80">
        <v>2654.46</v>
      </c>
      <c r="D56" s="80">
        <v>1327.23</v>
      </c>
      <c r="E56" s="80">
        <v>1327.23</v>
      </c>
      <c r="F56" s="80">
        <v>1327.23</v>
      </c>
      <c r="G56" s="80">
        <v>50</v>
      </c>
      <c r="H56" s="80">
        <v>100</v>
      </c>
      <c r="I56" s="80">
        <v>100</v>
      </c>
    </row>
    <row r="57" spans="1:9" ht="12.75">
      <c r="A57" s="79" t="s">
        <v>84</v>
      </c>
      <c r="B57" s="79"/>
      <c r="C57" s="80">
        <v>931.81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</row>
    <row r="58" spans="1:9" ht="12.75">
      <c r="A58" s="68" t="s">
        <v>85</v>
      </c>
      <c r="B58" s="68"/>
      <c r="C58" s="68">
        <v>23173.4</v>
      </c>
      <c r="D58" s="68">
        <v>21049.84</v>
      </c>
      <c r="E58" s="68">
        <v>36976.57</v>
      </c>
      <c r="F58" s="68">
        <v>44621.41</v>
      </c>
      <c r="G58" s="68">
        <v>90.8362</v>
      </c>
      <c r="H58" s="68">
        <v>175.662</v>
      </c>
      <c r="I58" s="68">
        <v>120.6747</v>
      </c>
    </row>
    <row r="59" spans="1:9" ht="12.75">
      <c r="A59" s="79" t="s">
        <v>61</v>
      </c>
      <c r="B59" s="79"/>
      <c r="C59" s="80">
        <v>22828.32</v>
      </c>
      <c r="D59" s="80">
        <v>20704.76</v>
      </c>
      <c r="E59" s="80">
        <v>36631.49</v>
      </c>
      <c r="F59" s="80">
        <v>43931.25</v>
      </c>
      <c r="G59" s="80">
        <v>90.6976</v>
      </c>
      <c r="H59" s="80">
        <v>176.923</v>
      </c>
      <c r="I59" s="80">
        <v>119.9275</v>
      </c>
    </row>
    <row r="60" spans="1:9" ht="12.75">
      <c r="A60" s="79" t="s">
        <v>69</v>
      </c>
      <c r="B60" s="79"/>
      <c r="C60" s="80">
        <v>345.08</v>
      </c>
      <c r="D60" s="80">
        <v>345.08</v>
      </c>
      <c r="E60" s="80">
        <v>345.08</v>
      </c>
      <c r="F60" s="80">
        <v>690.16</v>
      </c>
      <c r="G60" s="80">
        <v>100</v>
      </c>
      <c r="H60" s="80">
        <v>100</v>
      </c>
      <c r="I60" s="80">
        <v>200</v>
      </c>
    </row>
    <row r="61" spans="1:9" ht="12.75">
      <c r="A61" s="68" t="s">
        <v>86</v>
      </c>
      <c r="B61" s="68"/>
      <c r="C61" s="68">
        <v>19244.81</v>
      </c>
      <c r="D61" s="68">
        <v>19908.42</v>
      </c>
      <c r="E61" s="68">
        <v>19908.42</v>
      </c>
      <c r="F61" s="68">
        <v>19908.42</v>
      </c>
      <c r="G61" s="68">
        <v>103.4482</v>
      </c>
      <c r="H61" s="68">
        <v>100</v>
      </c>
      <c r="I61" s="68">
        <v>100</v>
      </c>
    </row>
    <row r="62" spans="1:9" ht="12.75">
      <c r="A62" s="79" t="s">
        <v>61</v>
      </c>
      <c r="B62" s="79"/>
      <c r="C62" s="80">
        <v>19244.81</v>
      </c>
      <c r="D62" s="80">
        <v>19908.42</v>
      </c>
      <c r="E62" s="80">
        <v>19908.42</v>
      </c>
      <c r="F62" s="80">
        <v>19908.42</v>
      </c>
      <c r="G62" s="80">
        <v>103.4482</v>
      </c>
      <c r="H62" s="80">
        <v>100</v>
      </c>
      <c r="I62" s="80">
        <v>100</v>
      </c>
    </row>
    <row r="63" spans="1:9" ht="12.75">
      <c r="A63" s="68" t="s">
        <v>87</v>
      </c>
      <c r="B63" s="68"/>
      <c r="C63" s="68">
        <v>209967.48</v>
      </c>
      <c r="D63" s="68">
        <v>207445.75</v>
      </c>
      <c r="E63" s="68">
        <v>200809.61</v>
      </c>
      <c r="F63" s="68">
        <v>179573.96</v>
      </c>
      <c r="G63" s="68">
        <v>98.7989</v>
      </c>
      <c r="H63" s="68">
        <v>96.801</v>
      </c>
      <c r="I63" s="68">
        <v>89.4249</v>
      </c>
    </row>
    <row r="64" spans="1:9" ht="12.75">
      <c r="A64" s="79" t="s">
        <v>61</v>
      </c>
      <c r="B64" s="79"/>
      <c r="C64" s="80">
        <v>131395.58</v>
      </c>
      <c r="D64" s="80">
        <v>128077.51</v>
      </c>
      <c r="E64" s="80">
        <v>121441.37</v>
      </c>
      <c r="F64" s="80">
        <v>100205.72</v>
      </c>
      <c r="G64" s="80">
        <v>97.4747</v>
      </c>
      <c r="H64" s="80">
        <v>94.8186</v>
      </c>
      <c r="I64" s="80">
        <v>82.5136</v>
      </c>
    </row>
    <row r="65" spans="1:9" ht="12.75">
      <c r="A65" s="79" t="s">
        <v>63</v>
      </c>
      <c r="B65" s="79"/>
      <c r="C65" s="80">
        <v>78571.9</v>
      </c>
      <c r="D65" s="80">
        <v>79368.24</v>
      </c>
      <c r="E65" s="80">
        <v>79368.24</v>
      </c>
      <c r="F65" s="80">
        <v>79368.24</v>
      </c>
      <c r="G65" s="80">
        <v>101.0135</v>
      </c>
      <c r="H65" s="80">
        <v>100</v>
      </c>
      <c r="I65" s="80">
        <v>100</v>
      </c>
    </row>
    <row r="66" spans="1:9" ht="12.75">
      <c r="A66" s="68" t="s">
        <v>88</v>
      </c>
      <c r="B66" s="68"/>
      <c r="C66" s="68">
        <v>127679.34</v>
      </c>
      <c r="D66" s="68">
        <v>130333.8</v>
      </c>
      <c r="E66" s="68">
        <v>130333.8</v>
      </c>
      <c r="F66" s="68">
        <v>130333.8</v>
      </c>
      <c r="G66" s="68">
        <v>102.079</v>
      </c>
      <c r="H66" s="68">
        <v>100</v>
      </c>
      <c r="I66" s="68">
        <v>100</v>
      </c>
    </row>
    <row r="67" spans="1:9" ht="12.75">
      <c r="A67" s="79" t="s">
        <v>61</v>
      </c>
      <c r="B67" s="79"/>
      <c r="C67" s="80">
        <v>125024.88</v>
      </c>
      <c r="D67" s="80">
        <v>127679.34</v>
      </c>
      <c r="E67" s="80">
        <v>127679.34</v>
      </c>
      <c r="F67" s="80">
        <v>127679.34</v>
      </c>
      <c r="G67" s="80">
        <v>102.1231</v>
      </c>
      <c r="H67" s="80">
        <v>100</v>
      </c>
      <c r="I67" s="80">
        <v>100</v>
      </c>
    </row>
    <row r="68" spans="1:9" ht="12.75">
      <c r="A68" s="79" t="s">
        <v>63</v>
      </c>
      <c r="B68" s="79"/>
      <c r="C68" s="80">
        <v>2654.46</v>
      </c>
      <c r="D68" s="80">
        <v>2654.46</v>
      </c>
      <c r="E68" s="80">
        <v>2654.46</v>
      </c>
      <c r="F68" s="80">
        <v>2654.46</v>
      </c>
      <c r="G68" s="80">
        <v>100</v>
      </c>
      <c r="H68" s="80">
        <v>100</v>
      </c>
      <c r="I68" s="80">
        <v>100</v>
      </c>
    </row>
    <row r="69" spans="1:9" ht="12.75">
      <c r="A69" s="68" t="s">
        <v>89</v>
      </c>
      <c r="B69" s="68"/>
      <c r="C69" s="68">
        <v>424580.26</v>
      </c>
      <c r="D69" s="68">
        <v>376800.05</v>
      </c>
      <c r="E69" s="68">
        <v>370827.53</v>
      </c>
      <c r="F69" s="68">
        <v>374145.6</v>
      </c>
      <c r="G69" s="68">
        <v>88.7464</v>
      </c>
      <c r="H69" s="68">
        <v>98.4149</v>
      </c>
      <c r="I69" s="68">
        <v>100.8947</v>
      </c>
    </row>
    <row r="70" spans="1:9" ht="12.75">
      <c r="A70" s="79" t="s">
        <v>61</v>
      </c>
      <c r="B70" s="79"/>
      <c r="C70" s="80">
        <v>358218.86</v>
      </c>
      <c r="D70" s="80">
        <v>350255.49</v>
      </c>
      <c r="E70" s="80">
        <v>344282.97</v>
      </c>
      <c r="F70" s="80">
        <v>347601.04</v>
      </c>
      <c r="G70" s="80">
        <v>97.7769</v>
      </c>
      <c r="H70" s="80">
        <v>98.2948</v>
      </c>
      <c r="I70" s="80">
        <v>100.9637</v>
      </c>
    </row>
    <row r="71" spans="1:9" ht="12.75">
      <c r="A71" s="79" t="s">
        <v>71</v>
      </c>
      <c r="B71" s="79"/>
      <c r="C71" s="80">
        <v>66361.4</v>
      </c>
      <c r="D71" s="80">
        <v>26544.56</v>
      </c>
      <c r="E71" s="80">
        <v>26544.56</v>
      </c>
      <c r="F71" s="80">
        <v>26544.56</v>
      </c>
      <c r="G71" s="80">
        <v>40</v>
      </c>
      <c r="H71" s="80">
        <v>100</v>
      </c>
      <c r="I71" s="80">
        <v>100</v>
      </c>
    </row>
    <row r="72" spans="1:9" ht="12.75">
      <c r="A72" s="84"/>
      <c r="B72" s="84"/>
      <c r="C72" s="85"/>
      <c r="D72" s="85"/>
      <c r="E72" s="85"/>
      <c r="F72" s="85"/>
      <c r="G72" s="85"/>
      <c r="H72" s="85"/>
      <c r="I72" s="85"/>
    </row>
    <row r="73" spans="1:9" ht="12.75">
      <c r="A73" s="73" t="s">
        <v>90</v>
      </c>
      <c r="B73" s="73"/>
      <c r="C73" s="73">
        <v>1539473.22</v>
      </c>
      <c r="D73" s="73">
        <v>2229743.18</v>
      </c>
      <c r="E73" s="73">
        <v>2854867.6</v>
      </c>
      <c r="F73" s="73">
        <v>931714.12</v>
      </c>
      <c r="G73" s="73">
        <v>144.838</v>
      </c>
      <c r="H73" s="73">
        <v>128.0357</v>
      </c>
      <c r="I73" s="73">
        <v>32.6359</v>
      </c>
    </row>
    <row r="74" spans="1:9" ht="12.75">
      <c r="A74" s="68" t="s">
        <v>91</v>
      </c>
      <c r="B74" s="68"/>
      <c r="C74" s="68">
        <v>62502.49</v>
      </c>
      <c r="D74" s="68">
        <v>86535.27</v>
      </c>
      <c r="E74" s="68">
        <v>42736.74</v>
      </c>
      <c r="F74" s="68">
        <v>56009.03</v>
      </c>
      <c r="G74" s="68">
        <v>138.4509</v>
      </c>
      <c r="H74" s="68">
        <v>49.3865</v>
      </c>
      <c r="I74" s="68">
        <v>131.0558</v>
      </c>
    </row>
    <row r="75" spans="1:9" ht="12.75">
      <c r="A75" s="79" t="s">
        <v>61</v>
      </c>
      <c r="B75" s="79"/>
      <c r="C75" s="80">
        <v>39966.15</v>
      </c>
      <c r="D75" s="80">
        <v>40082.29</v>
      </c>
      <c r="E75" s="80">
        <v>26810</v>
      </c>
      <c r="F75" s="80">
        <v>40082.29</v>
      </c>
      <c r="G75" s="80">
        <v>100.2905</v>
      </c>
      <c r="H75" s="80">
        <v>66.8874</v>
      </c>
      <c r="I75" s="80">
        <v>149.5049</v>
      </c>
    </row>
    <row r="76" spans="1:9" ht="12.75">
      <c r="A76" s="79" t="s">
        <v>73</v>
      </c>
      <c r="B76" s="79"/>
      <c r="C76" s="80">
        <v>2627.91</v>
      </c>
      <c r="D76" s="80">
        <v>26544.55</v>
      </c>
      <c r="E76" s="80">
        <v>13272.28</v>
      </c>
      <c r="F76" s="80">
        <v>13272.28</v>
      </c>
      <c r="G76" s="80">
        <v>1010.1015</v>
      </c>
      <c r="H76" s="80">
        <v>50</v>
      </c>
      <c r="I76" s="80">
        <v>100</v>
      </c>
    </row>
    <row r="77" spans="1:9" ht="12.75">
      <c r="A77" s="79" t="s">
        <v>71</v>
      </c>
      <c r="B77" s="79"/>
      <c r="C77" s="80">
        <v>1620.81</v>
      </c>
      <c r="D77" s="80">
        <v>2654.46</v>
      </c>
      <c r="E77" s="80">
        <v>2654.46</v>
      </c>
      <c r="F77" s="80">
        <v>2654.46</v>
      </c>
      <c r="G77" s="80">
        <v>163.7736</v>
      </c>
      <c r="H77" s="80">
        <v>100</v>
      </c>
      <c r="I77" s="80">
        <v>100</v>
      </c>
    </row>
    <row r="78" spans="1:9" ht="12.75">
      <c r="A78" s="79" t="s">
        <v>79</v>
      </c>
      <c r="B78" s="79"/>
      <c r="C78" s="80">
        <v>17253.97</v>
      </c>
      <c r="D78" s="80">
        <v>17253.97</v>
      </c>
      <c r="E78" s="80">
        <v>0</v>
      </c>
      <c r="F78" s="80">
        <v>0</v>
      </c>
      <c r="G78" s="80">
        <v>100</v>
      </c>
      <c r="H78" s="80">
        <v>0</v>
      </c>
      <c r="I78" s="80">
        <v>0</v>
      </c>
    </row>
    <row r="79" spans="1:9" ht="12.75">
      <c r="A79" s="79" t="s">
        <v>84</v>
      </c>
      <c r="B79" s="79"/>
      <c r="C79" s="80">
        <v>1033.65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</row>
    <row r="80" spans="1:9" ht="12.75">
      <c r="A80" s="68" t="s">
        <v>92</v>
      </c>
      <c r="B80" s="68"/>
      <c r="C80" s="68">
        <v>701803.17</v>
      </c>
      <c r="D80" s="68">
        <v>1725131.06</v>
      </c>
      <c r="E80" s="68">
        <v>1754330.08</v>
      </c>
      <c r="F80" s="68">
        <v>546552.53</v>
      </c>
      <c r="G80" s="68">
        <v>245.814</v>
      </c>
      <c r="H80" s="68">
        <v>101.6925</v>
      </c>
      <c r="I80" s="68">
        <v>31.1544</v>
      </c>
    </row>
    <row r="81" spans="1:9" ht="12.75">
      <c r="A81" s="79" t="s">
        <v>61</v>
      </c>
      <c r="B81" s="79"/>
      <c r="C81" s="80">
        <v>161413.33</v>
      </c>
      <c r="D81" s="80">
        <v>176255.88</v>
      </c>
      <c r="E81" s="80">
        <v>72732.1</v>
      </c>
      <c r="F81" s="80">
        <v>46187.54</v>
      </c>
      <c r="G81" s="80">
        <v>109.1953</v>
      </c>
      <c r="H81" s="80">
        <v>41.265</v>
      </c>
      <c r="I81" s="80">
        <v>63.5036</v>
      </c>
    </row>
    <row r="82" spans="1:9" ht="12.75">
      <c r="A82" s="79" t="s">
        <v>70</v>
      </c>
      <c r="B82" s="79"/>
      <c r="C82" s="80">
        <v>6636.14</v>
      </c>
      <c r="D82" s="80">
        <v>6636.14</v>
      </c>
      <c r="E82" s="80">
        <v>5308.92</v>
      </c>
      <c r="F82" s="80">
        <v>5308.92</v>
      </c>
      <c r="G82" s="80">
        <v>100</v>
      </c>
      <c r="H82" s="80">
        <v>80.0001</v>
      </c>
      <c r="I82" s="80">
        <v>100</v>
      </c>
    </row>
    <row r="83" spans="1:9" ht="12.75">
      <c r="A83" s="79" t="s">
        <v>73</v>
      </c>
      <c r="B83" s="79"/>
      <c r="C83" s="80">
        <v>183170.75</v>
      </c>
      <c r="D83" s="80">
        <v>212356.49</v>
      </c>
      <c r="E83" s="80">
        <v>176521.33</v>
      </c>
      <c r="F83" s="80">
        <v>114141.61</v>
      </c>
      <c r="G83" s="80">
        <v>115.9336</v>
      </c>
      <c r="H83" s="80">
        <v>83.1249</v>
      </c>
      <c r="I83" s="80">
        <v>64.6616</v>
      </c>
    </row>
    <row r="84" spans="1:9" ht="12.75">
      <c r="A84" s="79" t="s">
        <v>71</v>
      </c>
      <c r="B84" s="79"/>
      <c r="C84" s="80">
        <v>2654.46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</row>
    <row r="85" spans="1:9" ht="12.75">
      <c r="A85" s="79" t="s">
        <v>63</v>
      </c>
      <c r="B85" s="79"/>
      <c r="C85" s="80">
        <v>4180.77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</row>
    <row r="86" spans="1:9" ht="12.75">
      <c r="A86" s="79" t="s">
        <v>64</v>
      </c>
      <c r="B86" s="79"/>
      <c r="C86" s="80">
        <v>13272.28</v>
      </c>
      <c r="D86" s="80">
        <v>0</v>
      </c>
      <c r="E86" s="80">
        <v>26544.56</v>
      </c>
      <c r="F86" s="80">
        <v>0</v>
      </c>
      <c r="G86" s="80">
        <v>0</v>
      </c>
      <c r="H86" s="80">
        <v>0</v>
      </c>
      <c r="I86" s="80">
        <v>0</v>
      </c>
    </row>
    <row r="87" spans="1:9" ht="12.75">
      <c r="A87" s="79" t="s">
        <v>65</v>
      </c>
      <c r="B87" s="79"/>
      <c r="C87" s="80">
        <v>47236.66</v>
      </c>
      <c r="D87" s="80">
        <v>0</v>
      </c>
      <c r="E87" s="80">
        <v>13272.28</v>
      </c>
      <c r="F87" s="80">
        <v>145995.09</v>
      </c>
      <c r="G87" s="80">
        <v>0</v>
      </c>
      <c r="H87" s="80">
        <v>0</v>
      </c>
      <c r="I87" s="80">
        <v>1100</v>
      </c>
    </row>
    <row r="88" spans="1:9" ht="12.75">
      <c r="A88" s="79" t="s">
        <v>66</v>
      </c>
      <c r="B88" s="79"/>
      <c r="C88" s="80">
        <v>168624.34</v>
      </c>
      <c r="D88" s="80">
        <v>398168.43</v>
      </c>
      <c r="E88" s="80">
        <v>825535.86</v>
      </c>
      <c r="F88" s="80">
        <v>59725.26</v>
      </c>
      <c r="G88" s="80">
        <v>236.1275</v>
      </c>
      <c r="H88" s="80">
        <v>207.3333</v>
      </c>
      <c r="I88" s="80">
        <v>7.2347</v>
      </c>
    </row>
    <row r="89" spans="1:9" ht="12.75">
      <c r="A89" s="79" t="s">
        <v>67</v>
      </c>
      <c r="B89" s="79"/>
      <c r="C89" s="80">
        <v>25350.06</v>
      </c>
      <c r="D89" s="80">
        <v>0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</row>
    <row r="90" spans="1:9" ht="12.75">
      <c r="A90" s="79" t="s">
        <v>79</v>
      </c>
      <c r="B90" s="79"/>
      <c r="C90" s="80">
        <v>89264.38</v>
      </c>
      <c r="D90" s="80">
        <v>2654.46</v>
      </c>
      <c r="E90" s="80">
        <v>59725.27</v>
      </c>
      <c r="F90" s="80">
        <v>175194.11</v>
      </c>
      <c r="G90" s="80">
        <v>2.9737</v>
      </c>
      <c r="H90" s="80">
        <v>2249.9969</v>
      </c>
      <c r="I90" s="80">
        <v>293.3333</v>
      </c>
    </row>
    <row r="91" spans="1:9" ht="12.75">
      <c r="A91" s="79" t="s">
        <v>93</v>
      </c>
      <c r="B91" s="79"/>
      <c r="C91" s="80">
        <v>0</v>
      </c>
      <c r="D91" s="80">
        <v>929059.66</v>
      </c>
      <c r="E91" s="80">
        <v>574689.76</v>
      </c>
      <c r="F91" s="80">
        <v>0</v>
      </c>
      <c r="G91" s="80">
        <v>0</v>
      </c>
      <c r="H91" s="80">
        <v>61.8571</v>
      </c>
      <c r="I91" s="80">
        <v>0</v>
      </c>
    </row>
    <row r="92" spans="1:9" ht="12.75">
      <c r="A92" s="68" t="s">
        <v>94</v>
      </c>
      <c r="B92" s="68"/>
      <c r="C92" s="68">
        <v>775167.56</v>
      </c>
      <c r="D92" s="68">
        <v>418076.85</v>
      </c>
      <c r="E92" s="68">
        <v>1057800.78</v>
      </c>
      <c r="F92" s="68">
        <v>329152.56</v>
      </c>
      <c r="G92" s="68">
        <v>53.9337</v>
      </c>
      <c r="H92" s="68">
        <v>253.0158</v>
      </c>
      <c r="I92" s="68">
        <v>31.1166</v>
      </c>
    </row>
    <row r="93" spans="1:9" ht="12.75">
      <c r="A93" s="79" t="s">
        <v>61</v>
      </c>
      <c r="B93" s="79"/>
      <c r="C93" s="80">
        <v>74114.04</v>
      </c>
      <c r="D93" s="80">
        <v>132722.81</v>
      </c>
      <c r="E93" s="80">
        <v>26544.56</v>
      </c>
      <c r="F93" s="80">
        <v>0</v>
      </c>
      <c r="G93" s="80">
        <v>179.0791</v>
      </c>
      <c r="H93" s="80">
        <v>19.9999</v>
      </c>
      <c r="I93" s="80">
        <v>0</v>
      </c>
    </row>
    <row r="94" spans="1:9" ht="12.75">
      <c r="A94" s="79" t="s">
        <v>73</v>
      </c>
      <c r="B94" s="79"/>
      <c r="C94" s="80">
        <v>147322.32</v>
      </c>
      <c r="D94" s="80">
        <v>126086.67</v>
      </c>
      <c r="E94" s="80">
        <v>132722.81</v>
      </c>
      <c r="F94" s="80">
        <v>106178.24</v>
      </c>
      <c r="G94" s="80">
        <v>85.5855</v>
      </c>
      <c r="H94" s="80">
        <v>105.2631</v>
      </c>
      <c r="I94" s="80">
        <v>80</v>
      </c>
    </row>
    <row r="95" spans="1:9" ht="12.75">
      <c r="A95" s="79" t="s">
        <v>71</v>
      </c>
      <c r="B95" s="79"/>
      <c r="C95" s="80">
        <v>86371.46</v>
      </c>
      <c r="D95" s="80">
        <v>9290.6</v>
      </c>
      <c r="E95" s="80">
        <v>15926.74</v>
      </c>
      <c r="F95" s="80">
        <v>15926.74</v>
      </c>
      <c r="G95" s="80">
        <v>10.7565</v>
      </c>
      <c r="H95" s="80">
        <v>171.4285</v>
      </c>
      <c r="I95" s="80">
        <v>100</v>
      </c>
    </row>
    <row r="96" spans="1:9" ht="12.75">
      <c r="A96" s="79" t="s">
        <v>63</v>
      </c>
      <c r="B96" s="79"/>
      <c r="C96" s="80">
        <v>6480.19</v>
      </c>
      <c r="D96" s="80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</row>
    <row r="97" spans="1:9" ht="12.75">
      <c r="A97" s="79" t="s">
        <v>64</v>
      </c>
      <c r="B97" s="79"/>
      <c r="C97" s="80">
        <v>132722.81</v>
      </c>
      <c r="D97" s="80">
        <v>92905.97</v>
      </c>
      <c r="E97" s="80">
        <v>39816.84</v>
      </c>
      <c r="F97" s="80">
        <v>39816.84</v>
      </c>
      <c r="G97" s="80">
        <v>69.9999</v>
      </c>
      <c r="H97" s="80">
        <v>42.8571</v>
      </c>
      <c r="I97" s="80">
        <v>100</v>
      </c>
    </row>
    <row r="98" spans="1:9" ht="12.75">
      <c r="A98" s="79" t="s">
        <v>66</v>
      </c>
      <c r="B98" s="79"/>
      <c r="C98" s="80">
        <v>1994.96</v>
      </c>
      <c r="D98" s="80">
        <v>0</v>
      </c>
      <c r="E98" s="80">
        <v>26544.56</v>
      </c>
      <c r="F98" s="80">
        <v>13272.28</v>
      </c>
      <c r="G98" s="80">
        <v>0</v>
      </c>
      <c r="H98" s="80">
        <v>0</v>
      </c>
      <c r="I98" s="80">
        <v>50</v>
      </c>
    </row>
    <row r="99" spans="1:9" ht="12.75">
      <c r="A99" s="79" t="s">
        <v>79</v>
      </c>
      <c r="B99" s="79"/>
      <c r="C99" s="80">
        <v>127073.79</v>
      </c>
      <c r="D99" s="80">
        <v>57070.8</v>
      </c>
      <c r="E99" s="80">
        <v>285354.04</v>
      </c>
      <c r="F99" s="80">
        <v>153958.46</v>
      </c>
      <c r="G99" s="80">
        <v>44.9115</v>
      </c>
      <c r="H99" s="80">
        <v>499.9999</v>
      </c>
      <c r="I99" s="80">
        <v>53.9534</v>
      </c>
    </row>
    <row r="100" spans="1:9" ht="12.75">
      <c r="A100" s="79" t="s">
        <v>93</v>
      </c>
      <c r="B100" s="79"/>
      <c r="C100" s="80">
        <v>0</v>
      </c>
      <c r="D100" s="80">
        <v>0</v>
      </c>
      <c r="E100" s="80">
        <v>530891.23</v>
      </c>
      <c r="F100" s="80">
        <v>0</v>
      </c>
      <c r="G100" s="80">
        <v>0</v>
      </c>
      <c r="H100" s="80">
        <v>0</v>
      </c>
      <c r="I100" s="80">
        <v>0</v>
      </c>
    </row>
    <row r="101" spans="1:9" ht="12.75">
      <c r="A101" s="79" t="s">
        <v>84</v>
      </c>
      <c r="B101" s="79"/>
      <c r="C101" s="80">
        <v>199087.99</v>
      </c>
      <c r="D101" s="80">
        <v>0</v>
      </c>
      <c r="E101" s="80">
        <v>0</v>
      </c>
      <c r="F101" s="80">
        <v>0</v>
      </c>
      <c r="G101" s="80">
        <v>0</v>
      </c>
      <c r="H101" s="80">
        <v>0</v>
      </c>
      <c r="I101" s="80">
        <v>0</v>
      </c>
    </row>
    <row r="102" spans="1:9" ht="12.75">
      <c r="A102" s="81"/>
      <c r="B102" s="82"/>
      <c r="C102" s="82"/>
      <c r="D102" s="75"/>
      <c r="E102" s="75"/>
      <c r="F102" s="75"/>
      <c r="G102" s="75"/>
      <c r="H102" s="75"/>
      <c r="I102" s="75"/>
    </row>
    <row r="103" spans="1:9" ht="12.75">
      <c r="A103" s="86" t="s">
        <v>80</v>
      </c>
      <c r="B103" s="78"/>
      <c r="C103" s="87">
        <f>C43+C73</f>
        <v>3782145.5300000003</v>
      </c>
      <c r="D103" s="75">
        <f>D43+D73</f>
        <v>4388891.76</v>
      </c>
      <c r="E103" s="75">
        <f>E43+E73</f>
        <v>4840201.73</v>
      </c>
      <c r="F103" s="75">
        <f>F43+F73</f>
        <v>2956294.38</v>
      </c>
      <c r="G103" s="75">
        <f>D103/C103*100</f>
        <v>116.04238190168212</v>
      </c>
      <c r="H103" s="75">
        <f>E103/D103*100</f>
        <v>110.28300524777583</v>
      </c>
      <c r="I103" s="75">
        <f>F103/E103*100</f>
        <v>61.07791668427009</v>
      </c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6" spans="1:9" ht="15.75">
      <c r="A106" s="64" t="s">
        <v>48</v>
      </c>
      <c r="B106" s="64" t="s">
        <v>0</v>
      </c>
      <c r="C106" s="35"/>
      <c r="D106" s="35"/>
      <c r="E106" s="35"/>
      <c r="F106" s="35"/>
      <c r="G106" s="35"/>
      <c r="H106" s="35"/>
      <c r="I106" s="35"/>
    </row>
    <row r="107" spans="1:9" ht="15.75">
      <c r="A107" s="36" t="s">
        <v>49</v>
      </c>
      <c r="B107" s="36" t="s">
        <v>50</v>
      </c>
      <c r="C107" s="36">
        <v>201053.45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</row>
    <row r="108" spans="1:9" ht="15.75">
      <c r="A108" s="37" t="s">
        <v>51</v>
      </c>
      <c r="B108" s="37" t="s">
        <v>52</v>
      </c>
      <c r="C108" s="37">
        <v>201053.45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</row>
    <row r="109" spans="1:9" ht="15.75">
      <c r="A109" s="38" t="s">
        <v>53</v>
      </c>
      <c r="B109" s="38" t="s">
        <v>56</v>
      </c>
      <c r="C109" s="38">
        <v>201053.45</v>
      </c>
      <c r="D109" s="38"/>
      <c r="E109" s="39"/>
      <c r="F109" s="39"/>
      <c r="G109" s="38"/>
      <c r="H109" s="39"/>
      <c r="I109" s="39"/>
    </row>
    <row r="112" ht="13.5" thickBot="1"/>
    <row r="113" ht="16.5" thickBot="1">
      <c r="C113" s="24"/>
    </row>
  </sheetData>
  <sheetProtection/>
  <mergeCells count="7">
    <mergeCell ref="B4:F4"/>
    <mergeCell ref="A9:B9"/>
    <mergeCell ref="A2:I2"/>
    <mergeCell ref="A106:B106"/>
    <mergeCell ref="A40:B40"/>
    <mergeCell ref="A103:B103"/>
    <mergeCell ref="A3:F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9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21.57421875" style="0" customWidth="1"/>
    <col min="2" max="2" width="39.140625" style="0" customWidth="1"/>
    <col min="3" max="3" width="13.00390625" style="0" customWidth="1"/>
    <col min="4" max="4" width="11.421875" style="0" customWidth="1"/>
    <col min="5" max="5" width="16.140625" style="0" customWidth="1"/>
    <col min="6" max="6" width="14.00390625" style="0" customWidth="1"/>
    <col min="7" max="7" width="9.7109375" style="0" customWidth="1"/>
    <col min="9" max="9" width="9.28125" style="0" customWidth="1"/>
  </cols>
  <sheetData>
    <row r="3" spans="1:9" ht="18">
      <c r="A3" s="63" t="s">
        <v>43</v>
      </c>
      <c r="B3" s="63"/>
      <c r="C3" s="63"/>
      <c r="D3" s="63"/>
      <c r="E3" s="63"/>
      <c r="F3" s="63"/>
      <c r="G3" s="63"/>
      <c r="H3" s="63"/>
      <c r="I3" s="63"/>
    </row>
    <row r="4" spans="1:9" ht="18">
      <c r="A4" s="34"/>
      <c r="B4" s="34"/>
      <c r="C4" s="34"/>
      <c r="D4" s="34"/>
      <c r="E4" s="34"/>
      <c r="F4" s="34"/>
      <c r="G4" s="34"/>
      <c r="H4" s="34"/>
      <c r="I4" s="34"/>
    </row>
    <row r="5" spans="1:6" ht="15.75">
      <c r="A5" s="54" t="s">
        <v>26</v>
      </c>
      <c r="B5" s="55"/>
      <c r="C5" s="55"/>
      <c r="D5" s="55"/>
      <c r="E5" s="55"/>
      <c r="F5" s="55"/>
    </row>
    <row r="6" ht="12.75">
      <c r="I6" s="40" t="s">
        <v>47</v>
      </c>
    </row>
    <row r="7" spans="3:9" ht="12.75">
      <c r="C7" s="9" t="s">
        <v>2</v>
      </c>
      <c r="D7" s="9" t="s">
        <v>2</v>
      </c>
      <c r="E7" s="9" t="s">
        <v>3</v>
      </c>
      <c r="F7" s="9" t="s">
        <v>3</v>
      </c>
      <c r="G7" s="9" t="s">
        <v>4</v>
      </c>
      <c r="H7" s="9" t="s">
        <v>4</v>
      </c>
      <c r="I7" s="9" t="s">
        <v>4</v>
      </c>
    </row>
    <row r="8" spans="3:9" ht="12.75">
      <c r="C8" s="9">
        <v>1</v>
      </c>
      <c r="D8" s="9">
        <v>2</v>
      </c>
      <c r="E8" s="9">
        <v>3</v>
      </c>
      <c r="F8" s="9">
        <v>4</v>
      </c>
      <c r="G8" s="9" t="s">
        <v>5</v>
      </c>
      <c r="H8" s="9" t="s">
        <v>6</v>
      </c>
      <c r="I8" s="9" t="s">
        <v>7</v>
      </c>
    </row>
    <row r="9" spans="1:9" ht="12.75">
      <c r="A9" s="1" t="s">
        <v>1</v>
      </c>
      <c r="B9" s="32" t="s">
        <v>101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14</v>
      </c>
    </row>
    <row r="10" spans="1:9" ht="12.75">
      <c r="A10" s="83" t="s">
        <v>22</v>
      </c>
      <c r="B10" s="76"/>
      <c r="C10" s="76"/>
      <c r="D10" s="76"/>
      <c r="E10" s="76"/>
      <c r="F10" s="76"/>
      <c r="G10" s="76"/>
      <c r="H10" s="76"/>
      <c r="I10" s="76"/>
    </row>
    <row r="11" spans="1:9" ht="12.75">
      <c r="A11" s="73" t="s">
        <v>96</v>
      </c>
      <c r="B11" s="73"/>
      <c r="C11" s="73">
        <v>119450.53</v>
      </c>
      <c r="D11" s="73">
        <v>1060455.24</v>
      </c>
      <c r="E11" s="73">
        <v>1105580.99</v>
      </c>
      <c r="F11" s="73">
        <v>0</v>
      </c>
      <c r="G11" s="73">
        <v>887.7777</v>
      </c>
      <c r="H11" s="73">
        <v>104.2553</v>
      </c>
      <c r="I11" s="73">
        <v>0</v>
      </c>
    </row>
    <row r="12" spans="1:9" ht="12.75">
      <c r="A12" s="68" t="s">
        <v>97</v>
      </c>
      <c r="B12" s="68"/>
      <c r="C12" s="68">
        <v>119450.53</v>
      </c>
      <c r="D12" s="68">
        <v>1060455.24</v>
      </c>
      <c r="E12" s="68">
        <v>1105580.99</v>
      </c>
      <c r="F12" s="68">
        <v>0</v>
      </c>
      <c r="G12" s="68">
        <v>887.7777</v>
      </c>
      <c r="H12" s="68">
        <v>104.2553</v>
      </c>
      <c r="I12" s="68">
        <v>0</v>
      </c>
    </row>
    <row r="13" spans="1:9" ht="12.75">
      <c r="A13" s="79" t="s">
        <v>61</v>
      </c>
      <c r="B13" s="79"/>
      <c r="C13" s="80">
        <v>119450.53</v>
      </c>
      <c r="D13" s="80">
        <v>131395.58</v>
      </c>
      <c r="E13" s="80">
        <v>0</v>
      </c>
      <c r="F13" s="80">
        <v>0</v>
      </c>
      <c r="G13" s="80">
        <v>109.9999</v>
      </c>
      <c r="H13" s="80">
        <v>0</v>
      </c>
      <c r="I13" s="80">
        <v>0</v>
      </c>
    </row>
    <row r="14" spans="1:9" ht="12.75">
      <c r="A14" s="79" t="s">
        <v>93</v>
      </c>
      <c r="B14" s="79"/>
      <c r="C14" s="80">
        <v>0</v>
      </c>
      <c r="D14" s="80">
        <v>929059.66</v>
      </c>
      <c r="E14" s="80">
        <v>1105580.99</v>
      </c>
      <c r="F14" s="80">
        <v>0</v>
      </c>
      <c r="G14" s="80">
        <v>0</v>
      </c>
      <c r="H14" s="80">
        <v>118.9999</v>
      </c>
      <c r="I14" s="80">
        <v>0</v>
      </c>
    </row>
    <row r="15" spans="2:9" ht="12.75">
      <c r="B15" s="88"/>
      <c r="C15" s="68"/>
      <c r="D15" s="68"/>
      <c r="E15" s="68"/>
      <c r="F15" s="68"/>
      <c r="G15" s="68"/>
      <c r="H15" s="68"/>
      <c r="I15" s="68"/>
    </row>
    <row r="16" spans="1:9" ht="12.75">
      <c r="A16" s="73" t="s">
        <v>99</v>
      </c>
      <c r="B16" s="73"/>
      <c r="C16" s="73">
        <v>312488.55</v>
      </c>
      <c r="D16" s="73">
        <v>282847.04</v>
      </c>
      <c r="E16" s="73">
        <v>230937.69</v>
      </c>
      <c r="F16" s="73">
        <v>251377</v>
      </c>
      <c r="G16" s="73">
        <v>90.5143</v>
      </c>
      <c r="H16" s="73">
        <v>81.6475</v>
      </c>
      <c r="I16" s="73">
        <v>108.8505</v>
      </c>
    </row>
    <row r="17" spans="1:9" ht="12.75">
      <c r="A17" s="68" t="s">
        <v>100</v>
      </c>
      <c r="B17" s="68"/>
      <c r="C17" s="68">
        <v>312488.55</v>
      </c>
      <c r="D17" s="68">
        <v>282847.04</v>
      </c>
      <c r="E17" s="68">
        <v>230937.69</v>
      </c>
      <c r="F17" s="68">
        <v>251377</v>
      </c>
      <c r="G17" s="68">
        <v>90.5143</v>
      </c>
      <c r="H17" s="68">
        <v>81.6475</v>
      </c>
      <c r="I17" s="68">
        <v>108.8505</v>
      </c>
    </row>
    <row r="18" spans="1:9" ht="12.75">
      <c r="A18" s="79" t="s">
        <v>61</v>
      </c>
      <c r="B18" s="79"/>
      <c r="C18" s="80">
        <v>312488.55</v>
      </c>
      <c r="D18" s="80">
        <v>282847.04</v>
      </c>
      <c r="E18" s="80">
        <v>230937.69</v>
      </c>
      <c r="F18" s="80">
        <v>153274.94</v>
      </c>
      <c r="G18" s="80">
        <v>90.5143</v>
      </c>
      <c r="H18" s="80">
        <v>81.6475</v>
      </c>
      <c r="I18" s="80">
        <v>66.3706</v>
      </c>
    </row>
    <row r="19" spans="1:9" ht="12.75">
      <c r="A19" s="79" t="s">
        <v>79</v>
      </c>
      <c r="B19" s="79"/>
      <c r="C19" s="80">
        <v>0</v>
      </c>
      <c r="D19" s="80">
        <v>0</v>
      </c>
      <c r="E19" s="80">
        <v>0</v>
      </c>
      <c r="F19" s="80">
        <v>98102.06</v>
      </c>
      <c r="G19" s="80">
        <v>0</v>
      </c>
      <c r="H19" s="80">
        <v>0</v>
      </c>
      <c r="I19" s="80">
        <v>0</v>
      </c>
    </row>
  </sheetData>
  <sheetProtection/>
  <mergeCells count="3">
    <mergeCell ref="A3:I3"/>
    <mergeCell ref="A10:I10"/>
    <mergeCell ref="A5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15.421875" style="0" customWidth="1"/>
    <col min="2" max="2" width="32.421875" style="0" customWidth="1"/>
    <col min="3" max="3" width="15.421875" style="0" customWidth="1"/>
    <col min="5" max="5" width="14.421875" style="0" customWidth="1"/>
    <col min="6" max="6" width="12.421875" style="0" customWidth="1"/>
    <col min="9" max="9" width="8.57421875" style="0" customWidth="1"/>
  </cols>
  <sheetData>
    <row r="3" spans="1:9" ht="18">
      <c r="A3" s="63" t="s">
        <v>43</v>
      </c>
      <c r="B3" s="63"/>
      <c r="C3" s="63"/>
      <c r="D3" s="63"/>
      <c r="E3" s="63"/>
      <c r="F3" s="63"/>
      <c r="G3" s="63"/>
      <c r="H3" s="63"/>
      <c r="I3" s="63"/>
    </row>
    <row r="5" spans="1:6" ht="15.75">
      <c r="A5" s="54" t="s">
        <v>26</v>
      </c>
      <c r="B5" s="55"/>
      <c r="C5" s="55"/>
      <c r="D5" s="55"/>
      <c r="E5" s="55"/>
      <c r="F5" s="55"/>
    </row>
    <row r="6" ht="12.75">
      <c r="I6" s="40" t="s">
        <v>47</v>
      </c>
    </row>
    <row r="7" spans="3:9" ht="12.75">
      <c r="C7" s="9" t="s">
        <v>2</v>
      </c>
      <c r="D7" s="9" t="s">
        <v>2</v>
      </c>
      <c r="E7" s="9" t="s">
        <v>3</v>
      </c>
      <c r="F7" s="9" t="s">
        <v>3</v>
      </c>
      <c r="G7" s="9" t="s">
        <v>4</v>
      </c>
      <c r="H7" s="9" t="s">
        <v>4</v>
      </c>
      <c r="I7" s="9" t="s">
        <v>4</v>
      </c>
    </row>
    <row r="8" spans="3:9" ht="12.75">
      <c r="C8" s="9">
        <v>1</v>
      </c>
      <c r="D8" s="9">
        <v>2</v>
      </c>
      <c r="E8" s="9">
        <v>3</v>
      </c>
      <c r="F8" s="9">
        <v>4</v>
      </c>
      <c r="G8" s="9" t="s">
        <v>5</v>
      </c>
      <c r="H8" s="9" t="s">
        <v>6</v>
      </c>
      <c r="I8" s="9" t="s">
        <v>7</v>
      </c>
    </row>
    <row r="9" spans="1:9" ht="12.75">
      <c r="A9" s="1" t="s">
        <v>1</v>
      </c>
      <c r="B9" s="32" t="s">
        <v>104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14</v>
      </c>
    </row>
    <row r="10" spans="1:9" ht="15.75">
      <c r="A10" s="89" t="s">
        <v>48</v>
      </c>
      <c r="B10" s="76"/>
      <c r="C10" s="76"/>
      <c r="D10" s="76"/>
      <c r="E10" s="76"/>
      <c r="F10" s="76"/>
      <c r="G10" s="76"/>
      <c r="H10" s="76"/>
      <c r="I10" s="76"/>
    </row>
    <row r="11" spans="1:9" ht="12.75">
      <c r="A11" s="73" t="s">
        <v>102</v>
      </c>
      <c r="B11" s="73"/>
      <c r="C11" s="73">
        <v>201053.46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</row>
    <row r="12" spans="1:9" ht="12.75">
      <c r="A12" s="68" t="s">
        <v>103</v>
      </c>
      <c r="B12" s="68"/>
      <c r="C12" s="68">
        <v>201053.46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2.75">
      <c r="A13" s="79" t="s">
        <v>84</v>
      </c>
      <c r="B13" s="79"/>
      <c r="C13" s="80">
        <v>201053.46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</row>
  </sheetData>
  <sheetProtection/>
  <mergeCells count="3">
    <mergeCell ref="A3:I3"/>
    <mergeCell ref="A10:I10"/>
    <mergeCell ref="A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49"/>
  <sheetViews>
    <sheetView zoomScalePageLayoutView="0" workbookViewId="0" topLeftCell="A1">
      <selection activeCell="I12" sqref="I12"/>
    </sheetView>
  </sheetViews>
  <sheetFormatPr defaultColWidth="9.140625" defaultRowHeight="12.75"/>
  <cols>
    <col min="2" max="2" width="99.8515625" style="0" customWidth="1"/>
    <col min="3" max="3" width="15.421875" style="0" customWidth="1"/>
    <col min="4" max="4" width="13.57421875" style="0" customWidth="1"/>
    <col min="5" max="5" width="14.57421875" style="0" customWidth="1"/>
    <col min="6" max="6" width="12.7109375" style="0" customWidth="1"/>
    <col min="7" max="7" width="7.421875" style="0" customWidth="1"/>
    <col min="8" max="8" width="7.8515625" style="0" customWidth="1"/>
    <col min="9" max="9" width="8.57421875" style="0" customWidth="1"/>
  </cols>
  <sheetData>
    <row r="3" spans="1:9" ht="18">
      <c r="A3" s="90" t="s">
        <v>43</v>
      </c>
      <c r="B3" s="61"/>
      <c r="C3" s="61"/>
      <c r="D3" s="61"/>
      <c r="E3" s="61"/>
      <c r="F3" s="61"/>
      <c r="G3" s="61"/>
      <c r="H3" s="61"/>
      <c r="I3" s="61"/>
    </row>
    <row r="4" spans="1:2" ht="12.75">
      <c r="A4" s="61"/>
      <c r="B4" s="61"/>
    </row>
    <row r="5" spans="1:6" ht="15.75">
      <c r="A5" s="54" t="s">
        <v>26</v>
      </c>
      <c r="B5" s="54"/>
      <c r="C5" s="54"/>
      <c r="D5" s="54"/>
      <c r="E5" s="54"/>
      <c r="F5" s="54"/>
    </row>
    <row r="6" spans="1:9" ht="18">
      <c r="A6" s="90" t="s">
        <v>105</v>
      </c>
      <c r="B6" s="61"/>
      <c r="C6" s="61"/>
      <c r="D6" s="61"/>
      <c r="E6" s="61"/>
      <c r="F6" s="61"/>
      <c r="G6" s="61"/>
      <c r="H6" s="61"/>
      <c r="I6" s="61"/>
    </row>
    <row r="7" ht="12.75">
      <c r="I7" s="40" t="s">
        <v>47</v>
      </c>
    </row>
    <row r="8" spans="3:9" ht="12.75">
      <c r="C8" s="33" t="s">
        <v>2</v>
      </c>
      <c r="D8" s="33" t="s">
        <v>2</v>
      </c>
      <c r="E8" s="33" t="s">
        <v>3</v>
      </c>
      <c r="F8" s="33" t="s">
        <v>3</v>
      </c>
      <c r="G8" s="33" t="s">
        <v>4</v>
      </c>
      <c r="H8" s="33" t="s">
        <v>4</v>
      </c>
      <c r="I8" s="33" t="s">
        <v>4</v>
      </c>
    </row>
    <row r="9" spans="3:9" ht="12.75">
      <c r="C9" s="33">
        <v>1</v>
      </c>
      <c r="D9" s="33">
        <v>2</v>
      </c>
      <c r="E9" s="33">
        <v>3</v>
      </c>
      <c r="F9" s="33">
        <v>4</v>
      </c>
      <c r="G9" s="33">
        <v>5</v>
      </c>
      <c r="H9" s="33" t="s">
        <v>6</v>
      </c>
      <c r="I9" s="33" t="s">
        <v>7</v>
      </c>
    </row>
    <row r="10" spans="1:9" ht="12.75">
      <c r="A10" s="32" t="s">
        <v>1</v>
      </c>
      <c r="B10" s="32"/>
      <c r="C10" s="33">
        <v>2022</v>
      </c>
      <c r="D10" s="33" t="s">
        <v>9</v>
      </c>
      <c r="E10" s="33" t="s">
        <v>10</v>
      </c>
      <c r="F10" s="33" t="s">
        <v>11</v>
      </c>
      <c r="G10" s="33" t="s">
        <v>12</v>
      </c>
      <c r="H10" s="33" t="s">
        <v>13</v>
      </c>
      <c r="I10" s="33" t="s">
        <v>14</v>
      </c>
    </row>
    <row r="11" spans="1:9" ht="12.75">
      <c r="A11" t="s">
        <v>106</v>
      </c>
      <c r="B11" s="88"/>
      <c r="C11" s="68">
        <f>C12+C15+C18+C23+C28+C32+C34+C39+C42</f>
        <v>3782145.5332138827</v>
      </c>
      <c r="D11" s="68">
        <f>D12+D15+D18+D23+D28+D32+D34+D39+D42</f>
        <v>4388891.76</v>
      </c>
      <c r="E11" s="68">
        <f>E12+E15+E18+E23+E28+E32+E34+E39+E42</f>
        <v>4840201.73</v>
      </c>
      <c r="F11" s="68">
        <f>F12+F15+F18+F23+F28+F32+F34+F39+F42</f>
        <v>2956294.38</v>
      </c>
      <c r="G11" s="68">
        <f>D11/C11*100</f>
        <v>116.04238180307497</v>
      </c>
      <c r="H11" s="68">
        <v>108.5492</v>
      </c>
      <c r="I11" s="68">
        <f>F11/E11*100</f>
        <v>61.07791668427009</v>
      </c>
    </row>
    <row r="12" spans="1:9" ht="12.75">
      <c r="A12" s="91" t="s">
        <v>107</v>
      </c>
      <c r="B12" s="91"/>
      <c r="C12" s="92">
        <f>2927562/7.5345</f>
        <v>388554.25044793944</v>
      </c>
      <c r="D12" s="92">
        <v>413829.72</v>
      </c>
      <c r="E12" s="92">
        <v>432742.75</v>
      </c>
      <c r="F12" s="92">
        <v>450793.03</v>
      </c>
      <c r="G12" s="92">
        <f>D12/C12*100</f>
        <v>106.50500400469743</v>
      </c>
      <c r="H12" s="92">
        <v>104.5702</v>
      </c>
      <c r="I12" s="92">
        <v>104.1711</v>
      </c>
    </row>
    <row r="13" spans="1:9" ht="16.5" customHeight="1">
      <c r="A13" s="93" t="s">
        <v>108</v>
      </c>
      <c r="B13" s="93"/>
      <c r="C13" s="94">
        <f>2897437/7.5345</f>
        <v>384555.97584444884</v>
      </c>
      <c r="D13" s="94">
        <v>397239.37</v>
      </c>
      <c r="E13" s="94">
        <v>426770.21</v>
      </c>
      <c r="F13" s="94">
        <v>444820.49</v>
      </c>
      <c r="G13" s="95">
        <f aca="true" t="shared" si="0" ref="G13:G29">D13/C13*100</f>
        <v>103.29819192841812</v>
      </c>
      <c r="H13" s="94">
        <v>107.434</v>
      </c>
      <c r="I13" s="94">
        <v>104.2295</v>
      </c>
    </row>
    <row r="14" spans="1:9" ht="12.75">
      <c r="A14" s="93" t="s">
        <v>109</v>
      </c>
      <c r="B14" s="93"/>
      <c r="C14" s="94">
        <f>30125/7.5345</f>
        <v>3998.2746034906095</v>
      </c>
      <c r="D14" s="94">
        <v>16590.35</v>
      </c>
      <c r="E14" s="94">
        <v>5972.54</v>
      </c>
      <c r="F14" s="94">
        <v>5972.54</v>
      </c>
      <c r="G14" s="95">
        <f t="shared" si="0"/>
        <v>414.93773302904566</v>
      </c>
      <c r="H14" s="94">
        <v>36</v>
      </c>
      <c r="I14" s="94">
        <v>100</v>
      </c>
    </row>
    <row r="15" spans="1:9" ht="12.75">
      <c r="A15" s="91" t="s">
        <v>110</v>
      </c>
      <c r="B15" s="91"/>
      <c r="C15" s="92">
        <f>967000/7.5345</f>
        <v>128342.95573694339</v>
      </c>
      <c r="D15" s="92">
        <v>123830.38</v>
      </c>
      <c r="E15" s="92">
        <v>123830.38</v>
      </c>
      <c r="F15" s="92">
        <v>110558.1</v>
      </c>
      <c r="G15" s="92">
        <f t="shared" si="0"/>
        <v>96.48397084901758</v>
      </c>
      <c r="H15" s="92">
        <v>100</v>
      </c>
      <c r="I15" s="92">
        <v>89.2818</v>
      </c>
    </row>
    <row r="16" spans="1:9" ht="12.75">
      <c r="A16" s="93" t="s">
        <v>111</v>
      </c>
      <c r="B16" s="93"/>
      <c r="C16" s="94">
        <f>952000/7.5345</f>
        <v>126352.113610724</v>
      </c>
      <c r="D16" s="94">
        <v>121839.54</v>
      </c>
      <c r="E16" s="94">
        <v>121839.54</v>
      </c>
      <c r="F16" s="94">
        <v>108567.26</v>
      </c>
      <c r="G16" s="95">
        <f t="shared" si="0"/>
        <v>96.42857291281513</v>
      </c>
      <c r="H16" s="94">
        <v>100</v>
      </c>
      <c r="I16" s="94">
        <v>89.1067</v>
      </c>
    </row>
    <row r="17" spans="1:9" ht="12.75">
      <c r="A17" s="93" t="s">
        <v>112</v>
      </c>
      <c r="B17" s="93"/>
      <c r="C17" s="94">
        <f>15000/7.5345</f>
        <v>1990.8421262193906</v>
      </c>
      <c r="D17" s="94">
        <v>1990.84</v>
      </c>
      <c r="E17" s="94">
        <v>1990.84</v>
      </c>
      <c r="F17" s="94">
        <v>1990.84</v>
      </c>
      <c r="G17" s="95">
        <f t="shared" si="0"/>
        <v>99.99989320000002</v>
      </c>
      <c r="H17" s="94">
        <v>100</v>
      </c>
      <c r="I17" s="94">
        <v>100</v>
      </c>
    </row>
    <row r="18" spans="1:9" ht="12.75">
      <c r="A18" s="91" t="s">
        <v>113</v>
      </c>
      <c r="B18" s="91"/>
      <c r="C18" s="92">
        <f>4015000/7.5345</f>
        <v>532882.0757847236</v>
      </c>
      <c r="D18" s="92">
        <v>237839.27</v>
      </c>
      <c r="E18" s="92">
        <v>1019311.15</v>
      </c>
      <c r="F18" s="92">
        <v>355697.11</v>
      </c>
      <c r="G18" s="92">
        <f t="shared" si="0"/>
        <v>44.63262714358655</v>
      </c>
      <c r="H18" s="92">
        <v>428.5714</v>
      </c>
      <c r="I18" s="92">
        <v>34.8958</v>
      </c>
    </row>
    <row r="19" spans="1:9" ht="12.75">
      <c r="A19" s="93" t="s">
        <v>114</v>
      </c>
      <c r="B19" s="93"/>
      <c r="C19" s="94">
        <f>2390000/7.5345</f>
        <v>317207.51211095625</v>
      </c>
      <c r="D19" s="94">
        <v>31853.47</v>
      </c>
      <c r="E19" s="94">
        <v>804300.22</v>
      </c>
      <c r="F19" s="94">
        <v>140686.18</v>
      </c>
      <c r="G19" s="95">
        <f t="shared" si="0"/>
        <v>10.04183973702929</v>
      </c>
      <c r="H19" s="94">
        <v>2524.9995</v>
      </c>
      <c r="I19" s="94">
        <v>17.4917</v>
      </c>
    </row>
    <row r="20" spans="1:9" ht="12.75">
      <c r="A20" s="93" t="s">
        <v>115</v>
      </c>
      <c r="B20" s="93"/>
      <c r="C20" s="94">
        <f>320000/7.5345</f>
        <v>42471.298692680335</v>
      </c>
      <c r="D20" s="94">
        <v>42471.3</v>
      </c>
      <c r="E20" s="94">
        <v>55743.58</v>
      </c>
      <c r="F20" s="94">
        <v>55743.58</v>
      </c>
      <c r="G20" s="95">
        <f t="shared" si="0"/>
        <v>100.00000307812502</v>
      </c>
      <c r="H20" s="94">
        <v>131.2499</v>
      </c>
      <c r="I20" s="94">
        <v>100</v>
      </c>
    </row>
    <row r="21" spans="1:9" ht="12.75">
      <c r="A21" s="93" t="s">
        <v>116</v>
      </c>
      <c r="B21" s="93"/>
      <c r="C21" s="94">
        <f>510000/7.5345</f>
        <v>67688.63229145929</v>
      </c>
      <c r="D21" s="94">
        <v>63972.39</v>
      </c>
      <c r="E21" s="94">
        <v>66361.39</v>
      </c>
      <c r="F21" s="94">
        <v>66361.39</v>
      </c>
      <c r="G21" s="95">
        <f t="shared" si="0"/>
        <v>94.50979852058823</v>
      </c>
      <c r="H21" s="94">
        <v>103.7344</v>
      </c>
      <c r="I21" s="94">
        <v>100</v>
      </c>
    </row>
    <row r="22" spans="1:9" ht="12.75">
      <c r="A22" s="93" t="s">
        <v>117</v>
      </c>
      <c r="B22" s="93"/>
      <c r="C22" s="94">
        <f>795000/7.5345</f>
        <v>105514.6326896277</v>
      </c>
      <c r="D22" s="94">
        <v>99542.11</v>
      </c>
      <c r="E22" s="94">
        <v>92905.96</v>
      </c>
      <c r="F22" s="94">
        <v>92905.96</v>
      </c>
      <c r="G22" s="95">
        <f t="shared" si="0"/>
        <v>94.33962613773585</v>
      </c>
      <c r="H22" s="94">
        <v>93.3333</v>
      </c>
      <c r="I22" s="94">
        <v>100</v>
      </c>
    </row>
    <row r="23" spans="1:9" ht="12.75">
      <c r="A23" s="91" t="s">
        <v>118</v>
      </c>
      <c r="B23" s="91"/>
      <c r="C23" s="92">
        <f>2136876.02/7.5345</f>
        <v>283612.18660826865</v>
      </c>
      <c r="D23" s="92">
        <v>131395.58</v>
      </c>
      <c r="E23" s="92">
        <v>131395.58</v>
      </c>
      <c r="F23" s="92">
        <v>396841.2</v>
      </c>
      <c r="G23" s="92">
        <f t="shared" si="0"/>
        <v>46.3293138321614</v>
      </c>
      <c r="H23" s="92">
        <v>100</v>
      </c>
      <c r="I23" s="92">
        <v>302.0202</v>
      </c>
    </row>
    <row r="24" spans="1:9" ht="12.75">
      <c r="A24" s="93" t="s">
        <v>119</v>
      </c>
      <c r="B24" s="93"/>
      <c r="C24" s="94">
        <f>981876.02/7.5345</f>
        <v>130317.34288937553</v>
      </c>
      <c r="D24" s="94">
        <v>13272.28</v>
      </c>
      <c r="E24" s="94">
        <v>13272.28</v>
      </c>
      <c r="F24" s="94">
        <v>278717.9</v>
      </c>
      <c r="G24" s="95">
        <f t="shared" si="0"/>
        <v>10.18458457311138</v>
      </c>
      <c r="H24" s="94">
        <v>100</v>
      </c>
      <c r="I24" s="94">
        <v>2100.0001</v>
      </c>
    </row>
    <row r="25" spans="1:9" ht="12.75">
      <c r="A25" s="93" t="s">
        <v>120</v>
      </c>
      <c r="B25" s="93"/>
      <c r="C25" s="94">
        <f>500000/7.5345</f>
        <v>66361.40420731303</v>
      </c>
      <c r="D25" s="94">
        <v>26544.56</v>
      </c>
      <c r="E25" s="94">
        <v>26544.56</v>
      </c>
      <c r="F25" s="94">
        <v>26544.56</v>
      </c>
      <c r="G25" s="95">
        <f t="shared" si="0"/>
        <v>39.999997464</v>
      </c>
      <c r="H25" s="94">
        <v>100</v>
      </c>
      <c r="I25" s="94">
        <v>100</v>
      </c>
    </row>
    <row r="26" spans="1:9" ht="12.75">
      <c r="A26" s="93" t="s">
        <v>121</v>
      </c>
      <c r="B26" s="93"/>
      <c r="C26" s="94">
        <f>585000/7.5345</f>
        <v>77642.84292255624</v>
      </c>
      <c r="D26" s="94">
        <v>76979.23</v>
      </c>
      <c r="E26" s="94">
        <v>76979.23</v>
      </c>
      <c r="F26" s="94">
        <v>76979.23</v>
      </c>
      <c r="G26" s="95">
        <f t="shared" si="0"/>
        <v>99.14530058717948</v>
      </c>
      <c r="H26" s="94">
        <v>100</v>
      </c>
      <c r="I26" s="94">
        <v>100</v>
      </c>
    </row>
    <row r="27" spans="1:9" ht="12.75">
      <c r="A27" s="93" t="s">
        <v>122</v>
      </c>
      <c r="B27" s="93"/>
      <c r="C27" s="94">
        <f>70000/7.5345</f>
        <v>9290.596589023824</v>
      </c>
      <c r="D27" s="94">
        <v>14599.51</v>
      </c>
      <c r="E27" s="94">
        <v>14599.51</v>
      </c>
      <c r="F27" s="94">
        <v>14599.51</v>
      </c>
      <c r="G27" s="95">
        <f t="shared" si="0"/>
        <v>157.14286870714284</v>
      </c>
      <c r="H27" s="94">
        <v>100</v>
      </c>
      <c r="I27" s="94">
        <v>100</v>
      </c>
    </row>
    <row r="28" spans="1:9" ht="12.75">
      <c r="A28" s="91" t="s">
        <v>123</v>
      </c>
      <c r="B28" s="91"/>
      <c r="C28" s="92">
        <f>9666987.5/7.5345</f>
        <v>1283029.7299090847</v>
      </c>
      <c r="D28" s="92">
        <v>1173004.18</v>
      </c>
      <c r="E28" s="92">
        <v>1119915.04</v>
      </c>
      <c r="F28" s="92">
        <v>928794.19</v>
      </c>
      <c r="G28" s="92">
        <f t="shared" si="0"/>
        <v>91.42455179765155</v>
      </c>
      <c r="H28" s="92">
        <v>95.474</v>
      </c>
      <c r="I28" s="92">
        <v>82.9343</v>
      </c>
    </row>
    <row r="29" spans="1:9" ht="12.75">
      <c r="A29" s="93" t="s">
        <v>124</v>
      </c>
      <c r="B29" s="93"/>
      <c r="C29" s="94">
        <f>8516987.5/7.5345</f>
        <v>1130398.5002322649</v>
      </c>
      <c r="D29" s="94">
        <v>1020372.95</v>
      </c>
      <c r="E29" s="94">
        <v>980556.09</v>
      </c>
      <c r="F29" s="94">
        <v>882341.2</v>
      </c>
      <c r="G29" s="95">
        <f t="shared" si="0"/>
        <v>90.26665815553915</v>
      </c>
      <c r="H29" s="94">
        <v>96.0978</v>
      </c>
      <c r="I29" s="94">
        <v>89.9837</v>
      </c>
    </row>
    <row r="30" spans="1:9" ht="12.75">
      <c r="A30" s="93" t="s">
        <v>125</v>
      </c>
      <c r="B30" s="93"/>
      <c r="C30" s="94">
        <f>300000/7.5345</f>
        <v>39816.842524387816</v>
      </c>
      <c r="D30" s="94">
        <v>39816.84</v>
      </c>
      <c r="E30" s="94">
        <v>26544.56</v>
      </c>
      <c r="F30" s="94">
        <v>13272.28</v>
      </c>
      <c r="G30" s="95">
        <f aca="true" t="shared" si="1" ref="G30:G46">D30/C30*100</f>
        <v>99.99999366</v>
      </c>
      <c r="H30" s="94">
        <v>66.6666</v>
      </c>
      <c r="I30" s="94">
        <v>50</v>
      </c>
    </row>
    <row r="31" spans="1:9" ht="12.75">
      <c r="A31" s="93" t="s">
        <v>126</v>
      </c>
      <c r="B31" s="93"/>
      <c r="C31" s="94">
        <f>850000/7.5345</f>
        <v>112814.38715243214</v>
      </c>
      <c r="D31" s="94">
        <v>112814.39</v>
      </c>
      <c r="E31" s="94">
        <v>112814.39</v>
      </c>
      <c r="F31" s="94">
        <v>33180.71</v>
      </c>
      <c r="G31" s="95">
        <f t="shared" si="1"/>
        <v>100.00000252411765</v>
      </c>
      <c r="H31" s="94">
        <v>100</v>
      </c>
      <c r="I31" s="94">
        <v>29.4117</v>
      </c>
    </row>
    <row r="32" spans="1:9" ht="12.75">
      <c r="A32" s="91" t="s">
        <v>127</v>
      </c>
      <c r="B32" s="91"/>
      <c r="C32" s="92">
        <f>55000/7.5345</f>
        <v>7299.7544628044325</v>
      </c>
      <c r="D32" s="92">
        <v>5308.91</v>
      </c>
      <c r="E32" s="92">
        <v>5308.91</v>
      </c>
      <c r="F32" s="92">
        <v>5308.91</v>
      </c>
      <c r="G32" s="92">
        <f t="shared" si="1"/>
        <v>72.72724071818182</v>
      </c>
      <c r="H32" s="92">
        <v>100</v>
      </c>
      <c r="I32" s="92">
        <v>100</v>
      </c>
    </row>
    <row r="33" spans="1:9" ht="12.75">
      <c r="A33" s="93" t="s">
        <v>128</v>
      </c>
      <c r="B33" s="93"/>
      <c r="C33" s="94">
        <f>55000/7.5345</f>
        <v>7299.7544628044325</v>
      </c>
      <c r="D33" s="94">
        <v>5308.91</v>
      </c>
      <c r="E33" s="94">
        <v>5308.91</v>
      </c>
      <c r="F33" s="94">
        <v>5308.91</v>
      </c>
      <c r="G33" s="95">
        <f t="shared" si="1"/>
        <v>72.72724071818182</v>
      </c>
      <c r="H33" s="94">
        <v>100</v>
      </c>
      <c r="I33" s="94">
        <v>100</v>
      </c>
    </row>
    <row r="34" spans="1:9" ht="12.75">
      <c r="A34" s="91" t="s">
        <v>129</v>
      </c>
      <c r="B34" s="91"/>
      <c r="C34" s="92">
        <f>3622275/7.5345</f>
        <v>480758.51085008954</v>
      </c>
      <c r="D34" s="92">
        <v>384394.45</v>
      </c>
      <c r="E34" s="92">
        <v>202402.3</v>
      </c>
      <c r="F34" s="92">
        <v>182493.88</v>
      </c>
      <c r="G34" s="92">
        <f t="shared" si="1"/>
        <v>79.95582840963208</v>
      </c>
      <c r="H34" s="92">
        <v>52.6548</v>
      </c>
      <c r="I34" s="92">
        <v>90.1639</v>
      </c>
    </row>
    <row r="35" spans="1:9" ht="12.75">
      <c r="A35" s="93" t="s">
        <v>130</v>
      </c>
      <c r="B35" s="93"/>
      <c r="C35" s="94">
        <f>1240000/7.5345</f>
        <v>164576.2824341363</v>
      </c>
      <c r="D35" s="94">
        <v>244209.97</v>
      </c>
      <c r="E35" s="94">
        <v>138031.73</v>
      </c>
      <c r="F35" s="94">
        <v>118123.31</v>
      </c>
      <c r="G35" s="95">
        <f t="shared" si="1"/>
        <v>148.38709830362907</v>
      </c>
      <c r="H35" s="94">
        <v>56.5217</v>
      </c>
      <c r="I35" s="94">
        <v>85.5769</v>
      </c>
    </row>
    <row r="36" spans="1:9" ht="12.75">
      <c r="A36" s="93" t="s">
        <v>131</v>
      </c>
      <c r="B36" s="93"/>
      <c r="C36" s="94">
        <f>2287275/7.5345</f>
        <v>303573.56161656376</v>
      </c>
      <c r="D36" s="94">
        <v>129566.65</v>
      </c>
      <c r="E36" s="94">
        <v>53752.74</v>
      </c>
      <c r="F36" s="94">
        <v>53752.74</v>
      </c>
      <c r="G36" s="95">
        <f t="shared" si="1"/>
        <v>42.680478929074994</v>
      </c>
      <c r="H36" s="94">
        <v>41.4865</v>
      </c>
      <c r="I36" s="94">
        <v>100</v>
      </c>
    </row>
    <row r="37" spans="1:9" ht="12.75">
      <c r="A37" s="93" t="s">
        <v>132</v>
      </c>
      <c r="B37" s="93"/>
      <c r="C37" s="94">
        <f>25000/7.5345</f>
        <v>3318.0702103656513</v>
      </c>
      <c r="D37" s="94">
        <v>1327.23</v>
      </c>
      <c r="E37" s="94">
        <v>1327.23</v>
      </c>
      <c r="F37" s="94">
        <v>1327.23</v>
      </c>
      <c r="G37" s="95">
        <f t="shared" si="1"/>
        <v>40.00005774</v>
      </c>
      <c r="H37" s="94">
        <v>100</v>
      </c>
      <c r="I37" s="94">
        <v>100</v>
      </c>
    </row>
    <row r="38" spans="1:9" ht="12.75">
      <c r="A38" s="93" t="s">
        <v>133</v>
      </c>
      <c r="B38" s="93"/>
      <c r="C38" s="94">
        <f>70000/7.5345</f>
        <v>9290.596589023824</v>
      </c>
      <c r="D38" s="94">
        <v>9290.6</v>
      </c>
      <c r="E38" s="94">
        <v>9290.6</v>
      </c>
      <c r="F38" s="94">
        <v>9290.6</v>
      </c>
      <c r="G38" s="95">
        <f t="shared" si="1"/>
        <v>100.00003671428573</v>
      </c>
      <c r="H38" s="94">
        <v>100</v>
      </c>
      <c r="I38" s="94">
        <v>100</v>
      </c>
    </row>
    <row r="39" spans="1:9" ht="12.75">
      <c r="A39" s="91" t="s">
        <v>134</v>
      </c>
      <c r="B39" s="91"/>
      <c r="C39" s="92">
        <f>3777390/7.5345</f>
        <v>501345.8092773243</v>
      </c>
      <c r="D39" s="92">
        <v>1748410.64</v>
      </c>
      <c r="E39" s="92">
        <v>1698851.93</v>
      </c>
      <c r="F39" s="92">
        <v>419364.27</v>
      </c>
      <c r="G39" s="92">
        <f t="shared" si="1"/>
        <v>348.7434436761891</v>
      </c>
      <c r="H39" s="92">
        <v>97.1655</v>
      </c>
      <c r="I39" s="92">
        <v>24.6851</v>
      </c>
    </row>
    <row r="40" spans="1:9" ht="12.75">
      <c r="A40" s="93" t="s">
        <v>135</v>
      </c>
      <c r="B40" s="93"/>
      <c r="C40" s="94">
        <f>3317390/7.5345</f>
        <v>440293.3174065963</v>
      </c>
      <c r="D40" s="94">
        <v>1684703.69</v>
      </c>
      <c r="E40" s="94">
        <v>1635144.98</v>
      </c>
      <c r="F40" s="94">
        <v>355657.32</v>
      </c>
      <c r="G40" s="95">
        <f t="shared" si="1"/>
        <v>382.6321280375536</v>
      </c>
      <c r="H40" s="94">
        <v>97.0583</v>
      </c>
      <c r="I40" s="94">
        <v>21.7508</v>
      </c>
    </row>
    <row r="41" spans="1:9" ht="12.75">
      <c r="A41" s="93" t="s">
        <v>136</v>
      </c>
      <c r="B41" s="93"/>
      <c r="C41" s="94">
        <f>460000/7.5345</f>
        <v>61052.49187072798</v>
      </c>
      <c r="D41" s="94">
        <v>63706.95</v>
      </c>
      <c r="E41" s="94">
        <v>63706.95</v>
      </c>
      <c r="F41" s="94">
        <v>63706.95</v>
      </c>
      <c r="G41" s="95">
        <f t="shared" si="1"/>
        <v>104.34782929891304</v>
      </c>
      <c r="H41" s="94">
        <v>100</v>
      </c>
      <c r="I41" s="94">
        <v>100</v>
      </c>
    </row>
    <row r="42" spans="1:9" ht="12.75">
      <c r="A42" s="91" t="s">
        <v>137</v>
      </c>
      <c r="B42" s="91"/>
      <c r="C42" s="92">
        <f>1328485/7.5345</f>
        <v>176320.26013670448</v>
      </c>
      <c r="D42" s="92">
        <v>170878.63</v>
      </c>
      <c r="E42" s="92">
        <v>106443.69</v>
      </c>
      <c r="F42" s="92">
        <v>106443.69</v>
      </c>
      <c r="G42" s="92">
        <f t="shared" si="1"/>
        <v>96.91378056470342</v>
      </c>
      <c r="H42" s="92">
        <v>62.2919</v>
      </c>
      <c r="I42" s="92">
        <v>100</v>
      </c>
    </row>
    <row r="43" spans="1:9" ht="12.75">
      <c r="A43" s="93" t="s">
        <v>138</v>
      </c>
      <c r="B43" s="93"/>
      <c r="C43" s="94">
        <f>580485/7.5345</f>
        <v>77043.5994425642</v>
      </c>
      <c r="D43" s="94">
        <v>76380.01</v>
      </c>
      <c r="E43" s="94">
        <v>18581.21</v>
      </c>
      <c r="F43" s="94">
        <v>18581.21</v>
      </c>
      <c r="G43" s="95">
        <f t="shared" si="1"/>
        <v>99.13868322954082</v>
      </c>
      <c r="H43" s="94">
        <v>24.3273</v>
      </c>
      <c r="I43" s="94">
        <v>100</v>
      </c>
    </row>
    <row r="44" spans="1:9" ht="12.75">
      <c r="A44" s="93" t="s">
        <v>139</v>
      </c>
      <c r="B44" s="93"/>
      <c r="C44" s="94">
        <f>270000/7.5345</f>
        <v>35835.15827194903</v>
      </c>
      <c r="D44" s="94">
        <v>30526.25</v>
      </c>
      <c r="E44" s="94">
        <v>23890.11</v>
      </c>
      <c r="F44" s="94">
        <v>23890.11</v>
      </c>
      <c r="G44" s="95">
        <f t="shared" si="1"/>
        <v>85.18519652777779</v>
      </c>
      <c r="H44" s="94">
        <v>78.2608</v>
      </c>
      <c r="I44" s="94">
        <v>100</v>
      </c>
    </row>
    <row r="45" spans="1:9" ht="12.75">
      <c r="A45" s="93" t="s">
        <v>140</v>
      </c>
      <c r="B45" s="93"/>
      <c r="C45" s="94">
        <f>300000/7.5345</f>
        <v>39816.842524387816</v>
      </c>
      <c r="D45" s="94">
        <v>39816.84</v>
      </c>
      <c r="E45" s="94">
        <v>39816.84</v>
      </c>
      <c r="F45" s="94">
        <v>39816.84</v>
      </c>
      <c r="G45" s="95">
        <f t="shared" si="1"/>
        <v>99.99999366</v>
      </c>
      <c r="H45" s="94">
        <v>100</v>
      </c>
      <c r="I45" s="94">
        <v>100</v>
      </c>
    </row>
    <row r="46" spans="1:9" ht="12.75">
      <c r="A46" s="93" t="s">
        <v>141</v>
      </c>
      <c r="B46" s="93"/>
      <c r="C46" s="94">
        <f>50000/7.5345</f>
        <v>6636.140420731303</v>
      </c>
      <c r="D46" s="94">
        <v>6636.14</v>
      </c>
      <c r="E46" s="94">
        <v>6636.14</v>
      </c>
      <c r="F46" s="94">
        <v>6636.14</v>
      </c>
      <c r="G46" s="95">
        <f t="shared" si="1"/>
        <v>99.99999366</v>
      </c>
      <c r="H46" s="94">
        <v>100</v>
      </c>
      <c r="I46" s="94">
        <v>100</v>
      </c>
    </row>
    <row r="47" spans="1:9" ht="12.75">
      <c r="A47" s="93" t="s">
        <v>142</v>
      </c>
      <c r="B47" s="93"/>
      <c r="C47" s="94">
        <f>15000/7.5345</f>
        <v>1990.8421262193906</v>
      </c>
      <c r="D47" s="94">
        <v>1990.84</v>
      </c>
      <c r="E47" s="94">
        <v>1990.84</v>
      </c>
      <c r="F47" s="94">
        <v>1990.84</v>
      </c>
      <c r="G47" s="95">
        <f>D47/C47*100</f>
        <v>99.99989320000002</v>
      </c>
      <c r="H47" s="94">
        <v>100</v>
      </c>
      <c r="I47" s="94">
        <v>100</v>
      </c>
    </row>
    <row r="48" spans="1:9" ht="12.75">
      <c r="A48" s="93" t="s">
        <v>143</v>
      </c>
      <c r="B48" s="93"/>
      <c r="C48" s="94">
        <f>10000/7.5345</f>
        <v>1327.2280841462605</v>
      </c>
      <c r="D48" s="94">
        <v>1327.22</v>
      </c>
      <c r="E48" s="94">
        <v>1327.22</v>
      </c>
      <c r="F48" s="94">
        <v>1327.22</v>
      </c>
      <c r="G48" s="95">
        <f>D48/C48*100</f>
        <v>99.99939090000001</v>
      </c>
      <c r="H48" s="94">
        <v>100</v>
      </c>
      <c r="I48" s="94">
        <v>100</v>
      </c>
    </row>
    <row r="49" spans="1:9" ht="12.75">
      <c r="A49" s="93" t="s">
        <v>144</v>
      </c>
      <c r="B49" s="93"/>
      <c r="C49" s="94">
        <f>103000/7.5345</f>
        <v>13670.449266706482</v>
      </c>
      <c r="D49" s="94">
        <v>14201.33</v>
      </c>
      <c r="E49" s="94">
        <v>14201.33</v>
      </c>
      <c r="F49" s="94">
        <v>14201.33</v>
      </c>
      <c r="G49" s="95">
        <f>D49/C49*100</f>
        <v>103.88341833495147</v>
      </c>
      <c r="H49" s="94">
        <v>100</v>
      </c>
      <c r="I49" s="94">
        <v>100</v>
      </c>
    </row>
  </sheetData>
  <sheetProtection/>
  <mergeCells count="4">
    <mergeCell ref="A3:I3"/>
    <mergeCell ref="A4:B4"/>
    <mergeCell ref="A6:I6"/>
    <mergeCell ref="A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E540"/>
  <sheetViews>
    <sheetView tabSelected="1" zoomScalePageLayoutView="0" workbookViewId="0" topLeftCell="A1">
      <selection activeCell="H538" sqref="H538"/>
    </sheetView>
  </sheetViews>
  <sheetFormatPr defaultColWidth="9.140625" defaultRowHeight="12.75"/>
  <cols>
    <col min="1" max="1" width="65.8515625" style="0" customWidth="1"/>
    <col min="2" max="2" width="20.8515625" style="0" customWidth="1"/>
    <col min="3" max="3" width="16.421875" style="0" customWidth="1"/>
    <col min="4" max="4" width="13.421875" style="0" customWidth="1"/>
    <col min="5" max="5" width="15.57421875" style="0" customWidth="1"/>
  </cols>
  <sheetData>
    <row r="3" spans="1:5" ht="18">
      <c r="A3" s="106" t="s">
        <v>253</v>
      </c>
      <c r="B3" s="106"/>
      <c r="C3" s="106"/>
      <c r="D3" s="106"/>
      <c r="E3" s="106"/>
    </row>
    <row r="4" spans="1:5" ht="18">
      <c r="A4" s="107"/>
      <c r="B4" s="107"/>
      <c r="C4" s="107"/>
      <c r="D4" s="107"/>
      <c r="E4" s="107"/>
    </row>
    <row r="5" spans="1:5" ht="15.75">
      <c r="A5" s="108" t="s">
        <v>252</v>
      </c>
      <c r="B5" s="109"/>
      <c r="C5" s="109"/>
      <c r="D5" s="109"/>
      <c r="E5" s="109"/>
    </row>
    <row r="9" spans="2:5" ht="12.75">
      <c r="B9" s="96" t="s">
        <v>2</v>
      </c>
      <c r="C9" s="96" t="s">
        <v>2</v>
      </c>
      <c r="D9" s="96" t="s">
        <v>3</v>
      </c>
      <c r="E9" s="96" t="s">
        <v>3</v>
      </c>
    </row>
    <row r="10" spans="1:5" ht="12.75">
      <c r="A10" s="1"/>
      <c r="B10" s="96" t="s">
        <v>8</v>
      </c>
      <c r="C10" s="96" t="s">
        <v>9</v>
      </c>
      <c r="D10" s="96" t="s">
        <v>10</v>
      </c>
      <c r="E10" s="96" t="s">
        <v>11</v>
      </c>
    </row>
    <row r="11" spans="1:5" ht="12.75">
      <c r="A11" t="s">
        <v>98</v>
      </c>
      <c r="B11" s="3">
        <v>4094634.09</v>
      </c>
      <c r="C11" s="3">
        <v>4671738.8</v>
      </c>
      <c r="D11" s="3">
        <v>5071139.42</v>
      </c>
      <c r="E11" s="3">
        <v>3207671.38</v>
      </c>
    </row>
    <row r="12" spans="1:5" ht="12.75">
      <c r="A12" s="97" t="s">
        <v>145</v>
      </c>
      <c r="B12" s="5">
        <v>4094634.09</v>
      </c>
      <c r="C12" s="5">
        <v>4671738.8</v>
      </c>
      <c r="D12" s="5">
        <v>5071139.42</v>
      </c>
      <c r="E12" s="5">
        <v>3207671.38</v>
      </c>
    </row>
    <row r="13" spans="1:5" ht="12.75">
      <c r="A13" s="98" t="s">
        <v>146</v>
      </c>
      <c r="B13" s="99">
        <v>55449.86</v>
      </c>
      <c r="C13" s="99">
        <v>52823.68</v>
      </c>
      <c r="D13" s="99">
        <v>52823.68</v>
      </c>
      <c r="E13" s="99">
        <v>56141.75</v>
      </c>
    </row>
    <row r="14" spans="1:5" ht="12.75">
      <c r="A14" s="100" t="s">
        <v>147</v>
      </c>
      <c r="B14" s="101">
        <v>31227.95</v>
      </c>
      <c r="C14" s="101">
        <v>30924.42</v>
      </c>
      <c r="D14" s="101">
        <v>30924.42</v>
      </c>
      <c r="E14" s="101">
        <v>34242.49</v>
      </c>
    </row>
    <row r="15" spans="1:5" ht="12.75">
      <c r="A15" s="102" t="s">
        <v>148</v>
      </c>
      <c r="B15" s="103">
        <v>27644.43</v>
      </c>
      <c r="C15" s="103">
        <v>27340.9</v>
      </c>
      <c r="D15" s="103">
        <v>27340.9</v>
      </c>
      <c r="E15" s="103">
        <v>27340.9</v>
      </c>
    </row>
    <row r="16" spans="1:5" ht="12.75">
      <c r="A16" s="65" t="s">
        <v>61</v>
      </c>
      <c r="B16" s="66">
        <v>27644.43</v>
      </c>
      <c r="C16" s="66">
        <v>27340.9</v>
      </c>
      <c r="D16" s="66">
        <v>27340.9</v>
      </c>
      <c r="E16" s="66">
        <v>27340.9</v>
      </c>
    </row>
    <row r="17" spans="1:5" ht="12.75">
      <c r="A17" s="3" t="s">
        <v>81</v>
      </c>
      <c r="B17" s="3">
        <v>25748.22</v>
      </c>
      <c r="C17" s="3">
        <v>27340.9</v>
      </c>
      <c r="D17" s="3">
        <v>27340.9</v>
      </c>
      <c r="E17" s="3">
        <v>27340.9</v>
      </c>
    </row>
    <row r="18" spans="1:5" ht="12.75">
      <c r="A18" s="3" t="s">
        <v>83</v>
      </c>
      <c r="B18" s="3">
        <v>25748.22</v>
      </c>
      <c r="C18" s="3">
        <v>27340.9</v>
      </c>
      <c r="D18" s="3">
        <v>27340.9</v>
      </c>
      <c r="E18" s="3">
        <v>27340.9</v>
      </c>
    </row>
    <row r="19" spans="1:5" ht="12.75">
      <c r="A19" s="3" t="s">
        <v>90</v>
      </c>
      <c r="B19" s="3">
        <v>1896.21</v>
      </c>
      <c r="C19" s="3">
        <v>0</v>
      </c>
      <c r="D19" s="3">
        <v>0</v>
      </c>
      <c r="E19" s="3">
        <v>0</v>
      </c>
    </row>
    <row r="20" spans="1:5" ht="12.75">
      <c r="A20" s="3" t="s">
        <v>92</v>
      </c>
      <c r="B20" s="3">
        <v>1896.21</v>
      </c>
      <c r="C20" s="3">
        <v>0</v>
      </c>
      <c r="D20" s="3">
        <v>0</v>
      </c>
      <c r="E20" s="3">
        <v>0</v>
      </c>
    </row>
    <row r="21" spans="1:5" ht="12.75">
      <c r="A21" s="102" t="s">
        <v>149</v>
      </c>
      <c r="B21" s="103">
        <v>3583.52</v>
      </c>
      <c r="C21" s="103">
        <v>3583.52</v>
      </c>
      <c r="D21" s="103">
        <v>3583.52</v>
      </c>
      <c r="E21" s="103">
        <v>6901.59</v>
      </c>
    </row>
    <row r="22" spans="1:5" ht="12.75">
      <c r="A22" s="65" t="s">
        <v>61</v>
      </c>
      <c r="B22" s="66">
        <v>3583.52</v>
      </c>
      <c r="C22" s="66">
        <v>3583.52</v>
      </c>
      <c r="D22" s="66">
        <v>3583.52</v>
      </c>
      <c r="E22" s="66">
        <v>6901.59</v>
      </c>
    </row>
    <row r="23" spans="1:5" ht="12.75">
      <c r="A23" s="3" t="s">
        <v>81</v>
      </c>
      <c r="B23" s="3">
        <v>3583.52</v>
      </c>
      <c r="C23" s="3">
        <v>3583.52</v>
      </c>
      <c r="D23" s="3">
        <v>3583.52</v>
      </c>
      <c r="E23" s="3">
        <v>6901.59</v>
      </c>
    </row>
    <row r="24" spans="1:5" ht="12.75">
      <c r="A24" s="3" t="s">
        <v>89</v>
      </c>
      <c r="B24" s="3">
        <v>3583.52</v>
      </c>
      <c r="C24" s="3">
        <v>3583.52</v>
      </c>
      <c r="D24" s="3">
        <v>3583.52</v>
      </c>
      <c r="E24" s="3">
        <v>6901.59</v>
      </c>
    </row>
    <row r="25" spans="1:5" ht="12.75">
      <c r="A25" s="100" t="s">
        <v>150</v>
      </c>
      <c r="B25" s="101">
        <v>24221.91</v>
      </c>
      <c r="C25" s="101">
        <v>21899.26</v>
      </c>
      <c r="D25" s="101">
        <v>21899.26</v>
      </c>
      <c r="E25" s="101">
        <v>21899.26</v>
      </c>
    </row>
    <row r="26" spans="1:5" ht="12.75">
      <c r="A26" s="102" t="s">
        <v>151</v>
      </c>
      <c r="B26" s="103">
        <v>6105.26</v>
      </c>
      <c r="C26" s="103">
        <v>6636.15</v>
      </c>
      <c r="D26" s="103">
        <v>6636.15</v>
      </c>
      <c r="E26" s="103">
        <v>6636.15</v>
      </c>
    </row>
    <row r="27" spans="1:5" ht="12.75">
      <c r="A27" s="65" t="s">
        <v>61</v>
      </c>
      <c r="B27" s="66">
        <v>6105.26</v>
      </c>
      <c r="C27" s="66">
        <v>6636.15</v>
      </c>
      <c r="D27" s="66">
        <v>6636.15</v>
      </c>
      <c r="E27" s="66">
        <v>6636.15</v>
      </c>
    </row>
    <row r="28" spans="1:5" ht="12.75">
      <c r="A28" s="3" t="s">
        <v>81</v>
      </c>
      <c r="B28" s="3">
        <v>6105.26</v>
      </c>
      <c r="C28" s="3">
        <v>6636.15</v>
      </c>
      <c r="D28" s="3">
        <v>6636.15</v>
      </c>
      <c r="E28" s="3">
        <v>6636.15</v>
      </c>
    </row>
    <row r="29" spans="1:5" ht="12.75">
      <c r="A29" s="3" t="s">
        <v>83</v>
      </c>
      <c r="B29" s="3">
        <v>6105.26</v>
      </c>
      <c r="C29" s="3">
        <v>6636.15</v>
      </c>
      <c r="D29" s="3">
        <v>6636.15</v>
      </c>
      <c r="E29" s="3">
        <v>6636.15</v>
      </c>
    </row>
    <row r="30" spans="1:5" ht="12.75">
      <c r="A30" s="102" t="s">
        <v>152</v>
      </c>
      <c r="B30" s="103">
        <v>18116.65</v>
      </c>
      <c r="C30" s="103">
        <v>15263.11</v>
      </c>
      <c r="D30" s="103">
        <v>15263.11</v>
      </c>
      <c r="E30" s="103">
        <v>15263.11</v>
      </c>
    </row>
    <row r="31" spans="1:5" ht="12.75">
      <c r="A31" s="65" t="s">
        <v>61</v>
      </c>
      <c r="B31" s="66">
        <v>18116.65</v>
      </c>
      <c r="C31" s="66">
        <v>15263.11</v>
      </c>
      <c r="D31" s="66">
        <v>15263.11</v>
      </c>
      <c r="E31" s="66">
        <v>15263.11</v>
      </c>
    </row>
    <row r="32" spans="1:5" ht="12.75">
      <c r="A32" s="3" t="s">
        <v>81</v>
      </c>
      <c r="B32" s="3">
        <v>18116.65</v>
      </c>
      <c r="C32" s="3">
        <v>15263.11</v>
      </c>
      <c r="D32" s="3">
        <v>15263.11</v>
      </c>
      <c r="E32" s="3">
        <v>15263.11</v>
      </c>
    </row>
    <row r="33" spans="1:5" ht="12.75">
      <c r="A33" s="3" t="s">
        <v>83</v>
      </c>
      <c r="B33" s="3">
        <v>18116.65</v>
      </c>
      <c r="C33" s="3">
        <v>15263.11</v>
      </c>
      <c r="D33" s="3">
        <v>15263.11</v>
      </c>
      <c r="E33" s="3">
        <v>15263.11</v>
      </c>
    </row>
    <row r="34" spans="1:5" ht="12.75">
      <c r="A34" s="98" t="s">
        <v>153</v>
      </c>
      <c r="B34" s="99">
        <v>645592.96</v>
      </c>
      <c r="C34" s="99">
        <v>643853.11</v>
      </c>
      <c r="D34" s="99">
        <v>610856.76</v>
      </c>
      <c r="E34" s="99">
        <v>646028.29</v>
      </c>
    </row>
    <row r="35" spans="1:5" ht="12.75">
      <c r="A35" s="100" t="s">
        <v>154</v>
      </c>
      <c r="B35" s="101">
        <v>645592.96</v>
      </c>
      <c r="C35" s="101">
        <v>643853.11</v>
      </c>
      <c r="D35" s="101">
        <v>610856.76</v>
      </c>
      <c r="E35" s="101">
        <v>646028.29</v>
      </c>
    </row>
    <row r="36" spans="1:5" ht="12.75">
      <c r="A36" s="102" t="s">
        <v>155</v>
      </c>
      <c r="B36" s="103">
        <v>196827.93</v>
      </c>
      <c r="C36" s="103">
        <v>206549.87</v>
      </c>
      <c r="D36" s="103">
        <v>223339.31</v>
      </c>
      <c r="E36" s="103">
        <v>223339.31</v>
      </c>
    </row>
    <row r="37" spans="1:5" ht="12.75">
      <c r="A37" s="65" t="s">
        <v>61</v>
      </c>
      <c r="B37" s="66">
        <v>127928.87</v>
      </c>
      <c r="C37" s="66">
        <v>206549.87</v>
      </c>
      <c r="D37" s="66">
        <v>223339.31</v>
      </c>
      <c r="E37" s="66">
        <v>223339.31</v>
      </c>
    </row>
    <row r="38" spans="1:5" ht="12.75">
      <c r="A38" s="3" t="s">
        <v>81</v>
      </c>
      <c r="B38" s="3">
        <v>127928.87</v>
      </c>
      <c r="C38" s="3">
        <v>206549.87</v>
      </c>
      <c r="D38" s="3">
        <v>223339.31</v>
      </c>
      <c r="E38" s="3">
        <v>223339.31</v>
      </c>
    </row>
    <row r="39" spans="1:5" ht="12.75">
      <c r="A39" s="3" t="s">
        <v>82</v>
      </c>
      <c r="B39" s="3">
        <v>127928.87</v>
      </c>
      <c r="C39" s="3">
        <v>206549.87</v>
      </c>
      <c r="D39" s="3">
        <v>223339.31</v>
      </c>
      <c r="E39" s="3">
        <v>223339.31</v>
      </c>
    </row>
    <row r="40" spans="1:5" ht="12.75">
      <c r="A40" s="65" t="s">
        <v>67</v>
      </c>
      <c r="B40" s="66">
        <v>68899.06</v>
      </c>
      <c r="C40" s="66">
        <v>0</v>
      </c>
      <c r="D40" s="66">
        <v>0</v>
      </c>
      <c r="E40" s="66">
        <v>0</v>
      </c>
    </row>
    <row r="41" spans="1:5" ht="12.75">
      <c r="A41" s="3" t="s">
        <v>81</v>
      </c>
      <c r="B41" s="3">
        <v>68899.06</v>
      </c>
      <c r="C41" s="3">
        <v>0</v>
      </c>
      <c r="D41" s="3">
        <v>0</v>
      </c>
      <c r="E41" s="3">
        <v>0</v>
      </c>
    </row>
    <row r="42" spans="1:5" ht="12.75">
      <c r="A42" s="3" t="s">
        <v>82</v>
      </c>
      <c r="B42" s="3">
        <v>68899.06</v>
      </c>
      <c r="C42" s="3">
        <v>0</v>
      </c>
      <c r="D42" s="3">
        <v>0</v>
      </c>
      <c r="E42" s="3">
        <v>0</v>
      </c>
    </row>
    <row r="43" spans="1:5" ht="12.75">
      <c r="A43" s="102" t="s">
        <v>156</v>
      </c>
      <c r="B43" s="103">
        <v>102813.74</v>
      </c>
      <c r="C43" s="103">
        <v>110524.94</v>
      </c>
      <c r="D43" s="103">
        <v>107339.59</v>
      </c>
      <c r="E43" s="103">
        <v>114772.06</v>
      </c>
    </row>
    <row r="44" spans="1:5" ht="12.75">
      <c r="A44" s="65" t="s">
        <v>61</v>
      </c>
      <c r="B44" s="66">
        <v>101897.95</v>
      </c>
      <c r="C44" s="66">
        <v>110524.94</v>
      </c>
      <c r="D44" s="66">
        <v>107339.59</v>
      </c>
      <c r="E44" s="66">
        <v>111453.99</v>
      </c>
    </row>
    <row r="45" spans="1:5" ht="12.75">
      <c r="A45" s="3" t="s">
        <v>81</v>
      </c>
      <c r="B45" s="3">
        <v>101897.95</v>
      </c>
      <c r="C45" s="3">
        <v>110524.94</v>
      </c>
      <c r="D45" s="3">
        <v>107339.59</v>
      </c>
      <c r="E45" s="3">
        <v>111453.99</v>
      </c>
    </row>
    <row r="46" spans="1:5" ht="12.75">
      <c r="A46" s="3" t="s">
        <v>83</v>
      </c>
      <c r="B46" s="3">
        <v>101897.95</v>
      </c>
      <c r="C46" s="3">
        <v>110524.94</v>
      </c>
      <c r="D46" s="3">
        <v>107339.59</v>
      </c>
      <c r="E46" s="3">
        <v>111453.99</v>
      </c>
    </row>
    <row r="47" spans="1:5" ht="12.75">
      <c r="A47" s="65" t="s">
        <v>63</v>
      </c>
      <c r="B47" s="66">
        <v>0</v>
      </c>
      <c r="C47" s="66">
        <v>0</v>
      </c>
      <c r="D47" s="66">
        <v>0</v>
      </c>
      <c r="E47" s="66">
        <v>3318.07</v>
      </c>
    </row>
    <row r="48" spans="1:5" ht="12.75">
      <c r="A48" s="3" t="s">
        <v>81</v>
      </c>
      <c r="B48" s="3">
        <v>0</v>
      </c>
      <c r="C48" s="3">
        <v>0</v>
      </c>
      <c r="D48" s="3">
        <v>0</v>
      </c>
      <c r="E48" s="3">
        <v>3318.07</v>
      </c>
    </row>
    <row r="49" spans="1:5" ht="12.75">
      <c r="A49" s="3" t="s">
        <v>83</v>
      </c>
      <c r="B49" s="3">
        <v>0</v>
      </c>
      <c r="C49" s="3">
        <v>0</v>
      </c>
      <c r="D49" s="3">
        <v>0</v>
      </c>
      <c r="E49" s="3">
        <v>3318.07</v>
      </c>
    </row>
    <row r="50" spans="1:5" ht="12.75">
      <c r="A50" s="65" t="s">
        <v>84</v>
      </c>
      <c r="B50" s="66">
        <v>915.79</v>
      </c>
      <c r="C50" s="66">
        <v>0</v>
      </c>
      <c r="D50" s="66">
        <v>0</v>
      </c>
      <c r="E50" s="66">
        <v>0</v>
      </c>
    </row>
    <row r="51" spans="1:5" ht="12.75">
      <c r="A51" s="3" t="s">
        <v>81</v>
      </c>
      <c r="B51" s="3">
        <v>915.79</v>
      </c>
      <c r="C51" s="3">
        <v>0</v>
      </c>
      <c r="D51" s="3">
        <v>0</v>
      </c>
      <c r="E51" s="3">
        <v>0</v>
      </c>
    </row>
    <row r="52" spans="1:5" ht="12.75">
      <c r="A52" s="3" t="s">
        <v>83</v>
      </c>
      <c r="B52" s="3">
        <v>915.79</v>
      </c>
      <c r="C52" s="3">
        <v>0</v>
      </c>
      <c r="D52" s="3">
        <v>0</v>
      </c>
      <c r="E52" s="3">
        <v>0</v>
      </c>
    </row>
    <row r="53" spans="1:5" ht="12.75">
      <c r="A53" s="102" t="s">
        <v>157</v>
      </c>
      <c r="B53" s="103">
        <v>335316.87</v>
      </c>
      <c r="C53" s="103">
        <v>303551.8</v>
      </c>
      <c r="D53" s="103">
        <v>267569.18</v>
      </c>
      <c r="E53" s="103">
        <v>295308.24</v>
      </c>
    </row>
    <row r="54" spans="1:5" ht="12.75">
      <c r="A54" s="65" t="s">
        <v>61</v>
      </c>
      <c r="B54" s="66">
        <v>335316.87</v>
      </c>
      <c r="C54" s="66">
        <v>303551.8</v>
      </c>
      <c r="D54" s="66">
        <v>267569.18</v>
      </c>
      <c r="E54" s="66">
        <v>197206.18</v>
      </c>
    </row>
    <row r="55" spans="1:5" ht="12.75">
      <c r="A55" s="3" t="s">
        <v>81</v>
      </c>
      <c r="B55" s="3">
        <v>22828.32</v>
      </c>
      <c r="C55" s="3">
        <v>20704.76</v>
      </c>
      <c r="D55" s="3">
        <v>36631.49</v>
      </c>
      <c r="E55" s="3">
        <v>43931.24</v>
      </c>
    </row>
    <row r="56" spans="1:5" ht="12.75">
      <c r="A56" s="3" t="s">
        <v>85</v>
      </c>
      <c r="B56" s="3">
        <v>22828.32</v>
      </c>
      <c r="C56" s="3">
        <v>20704.76</v>
      </c>
      <c r="D56" s="3">
        <v>36631.49</v>
      </c>
      <c r="E56" s="3">
        <v>43931.24</v>
      </c>
    </row>
    <row r="57" spans="1:5" ht="12.75">
      <c r="A57" s="3" t="s">
        <v>99</v>
      </c>
      <c r="B57" s="3">
        <v>312488.55</v>
      </c>
      <c r="C57" s="3">
        <v>282847.04</v>
      </c>
      <c r="D57" s="3">
        <v>230937.69</v>
      </c>
      <c r="E57" s="3">
        <v>153274.94</v>
      </c>
    </row>
    <row r="58" spans="1:5" ht="12.75">
      <c r="A58" s="3" t="s">
        <v>100</v>
      </c>
      <c r="B58" s="3">
        <v>312488.55</v>
      </c>
      <c r="C58" s="3">
        <v>282847.04</v>
      </c>
      <c r="D58" s="3">
        <v>230937.69</v>
      </c>
      <c r="E58" s="3">
        <v>153274.94</v>
      </c>
    </row>
    <row r="59" spans="1:5" ht="12.75">
      <c r="A59" s="65" t="s">
        <v>79</v>
      </c>
      <c r="B59" s="66">
        <v>0</v>
      </c>
      <c r="C59" s="66">
        <v>0</v>
      </c>
      <c r="D59" s="66">
        <v>0</v>
      </c>
      <c r="E59" s="66">
        <v>98102.06</v>
      </c>
    </row>
    <row r="60" spans="1:5" ht="12.75">
      <c r="A60" s="3" t="s">
        <v>99</v>
      </c>
      <c r="B60" s="3">
        <v>0</v>
      </c>
      <c r="C60" s="3">
        <v>0</v>
      </c>
      <c r="D60" s="3">
        <v>0</v>
      </c>
      <c r="E60" s="3">
        <v>98102.06</v>
      </c>
    </row>
    <row r="61" spans="1:5" ht="12.75">
      <c r="A61" s="3" t="s">
        <v>100</v>
      </c>
      <c r="B61" s="3">
        <v>0</v>
      </c>
      <c r="C61" s="3">
        <v>0</v>
      </c>
      <c r="D61" s="3">
        <v>0</v>
      </c>
      <c r="E61" s="3">
        <v>98102.06</v>
      </c>
    </row>
    <row r="62" spans="1:5" ht="12.75">
      <c r="A62" s="102" t="s">
        <v>158</v>
      </c>
      <c r="B62" s="103">
        <v>6636.14</v>
      </c>
      <c r="C62" s="103">
        <v>6636.14</v>
      </c>
      <c r="D62" s="103">
        <v>6636.14</v>
      </c>
      <c r="E62" s="103">
        <v>6636.14</v>
      </c>
    </row>
    <row r="63" spans="1:5" ht="12.75">
      <c r="A63" s="65" t="s">
        <v>61</v>
      </c>
      <c r="B63" s="66">
        <v>6636.14</v>
      </c>
      <c r="C63" s="66">
        <v>6636.14</v>
      </c>
      <c r="D63" s="66">
        <v>6636.14</v>
      </c>
      <c r="E63" s="66">
        <v>6636.14</v>
      </c>
    </row>
    <row r="64" spans="1:5" ht="12.75">
      <c r="A64" s="3" t="s">
        <v>81</v>
      </c>
      <c r="B64" s="3">
        <v>6636.14</v>
      </c>
      <c r="C64" s="3">
        <v>6636.14</v>
      </c>
      <c r="D64" s="3">
        <v>6636.14</v>
      </c>
      <c r="E64" s="3">
        <v>6636.14</v>
      </c>
    </row>
    <row r="65" spans="1:5" ht="12.75">
      <c r="A65" s="3" t="s">
        <v>83</v>
      </c>
      <c r="B65" s="3">
        <v>6636.14</v>
      </c>
      <c r="C65" s="3">
        <v>6636.14</v>
      </c>
      <c r="D65" s="3">
        <v>6636.14</v>
      </c>
      <c r="E65" s="3">
        <v>6636.14</v>
      </c>
    </row>
    <row r="66" spans="1:5" ht="12.75">
      <c r="A66" s="102" t="s">
        <v>159</v>
      </c>
      <c r="B66" s="103">
        <v>3998.28</v>
      </c>
      <c r="C66" s="103">
        <v>16590.36</v>
      </c>
      <c r="D66" s="103">
        <v>5972.54</v>
      </c>
      <c r="E66" s="103">
        <v>5972.54</v>
      </c>
    </row>
    <row r="67" spans="1:5" ht="12.75">
      <c r="A67" s="65" t="s">
        <v>61</v>
      </c>
      <c r="B67" s="66">
        <v>3998.28</v>
      </c>
      <c r="C67" s="66">
        <v>16590.36</v>
      </c>
      <c r="D67" s="66">
        <v>5972.54</v>
      </c>
      <c r="E67" s="66">
        <v>5972.54</v>
      </c>
    </row>
    <row r="68" spans="1:5" ht="12.75">
      <c r="A68" s="3" t="s">
        <v>90</v>
      </c>
      <c r="B68" s="3">
        <v>3998.28</v>
      </c>
      <c r="C68" s="3">
        <v>16590.36</v>
      </c>
      <c r="D68" s="3">
        <v>5972.54</v>
      </c>
      <c r="E68" s="3">
        <v>5972.54</v>
      </c>
    </row>
    <row r="69" spans="1:5" ht="12.75">
      <c r="A69" s="3" t="s">
        <v>91</v>
      </c>
      <c r="B69" s="3">
        <v>149.31</v>
      </c>
      <c r="C69" s="3">
        <v>265.45</v>
      </c>
      <c r="D69" s="3">
        <v>265.45</v>
      </c>
      <c r="E69" s="3">
        <v>265.45</v>
      </c>
    </row>
    <row r="70" spans="1:5" ht="12.75">
      <c r="A70" s="3" t="s">
        <v>92</v>
      </c>
      <c r="B70" s="3">
        <v>3848.97</v>
      </c>
      <c r="C70" s="3">
        <v>16324.91</v>
      </c>
      <c r="D70" s="3">
        <v>5707.09</v>
      </c>
      <c r="E70" s="3">
        <v>5707.09</v>
      </c>
    </row>
    <row r="71" spans="1:5" ht="12.75">
      <c r="A71" s="98" t="s">
        <v>160</v>
      </c>
      <c r="B71" s="99">
        <v>128342.95</v>
      </c>
      <c r="C71" s="99">
        <v>123830.38</v>
      </c>
      <c r="D71" s="99">
        <v>123830.38</v>
      </c>
      <c r="E71" s="99">
        <v>110558.1</v>
      </c>
    </row>
    <row r="72" spans="1:5" ht="12.75">
      <c r="A72" s="100" t="s">
        <v>161</v>
      </c>
      <c r="B72" s="101">
        <v>128342.95</v>
      </c>
      <c r="C72" s="101">
        <v>123830.38</v>
      </c>
      <c r="D72" s="101">
        <v>123830.38</v>
      </c>
      <c r="E72" s="101">
        <v>110558.1</v>
      </c>
    </row>
    <row r="73" spans="1:5" ht="12.75">
      <c r="A73" s="102" t="s">
        <v>162</v>
      </c>
      <c r="B73" s="103">
        <v>126352.11</v>
      </c>
      <c r="C73" s="103">
        <v>121839.54</v>
      </c>
      <c r="D73" s="103">
        <v>121839.54</v>
      </c>
      <c r="E73" s="103">
        <v>108567.26</v>
      </c>
    </row>
    <row r="74" spans="1:5" ht="12.75">
      <c r="A74" s="65" t="s">
        <v>61</v>
      </c>
      <c r="B74" s="66">
        <v>47780.21</v>
      </c>
      <c r="C74" s="66">
        <v>42471.3</v>
      </c>
      <c r="D74" s="66">
        <v>42471.3</v>
      </c>
      <c r="E74" s="66">
        <v>29199.02</v>
      </c>
    </row>
    <row r="75" spans="1:5" ht="12.75">
      <c r="A75" s="3" t="s">
        <v>81</v>
      </c>
      <c r="B75" s="3">
        <v>47780.21</v>
      </c>
      <c r="C75" s="3">
        <v>42471.3</v>
      </c>
      <c r="D75" s="3">
        <v>42471.3</v>
      </c>
      <c r="E75" s="3">
        <v>29199.02</v>
      </c>
    </row>
    <row r="76" spans="1:5" ht="12.75">
      <c r="A76" s="3" t="s">
        <v>87</v>
      </c>
      <c r="B76" s="3">
        <v>47780.21</v>
      </c>
      <c r="C76" s="3">
        <v>42471.3</v>
      </c>
      <c r="D76" s="3">
        <v>42471.3</v>
      </c>
      <c r="E76" s="3">
        <v>29199.02</v>
      </c>
    </row>
    <row r="77" spans="1:5" ht="12.75">
      <c r="A77" s="65" t="s">
        <v>63</v>
      </c>
      <c r="B77" s="66">
        <v>78571.9</v>
      </c>
      <c r="C77" s="66">
        <v>79368.24</v>
      </c>
      <c r="D77" s="66">
        <v>79368.24</v>
      </c>
      <c r="E77" s="66">
        <v>79368.24</v>
      </c>
    </row>
    <row r="78" spans="1:5" ht="12.75">
      <c r="A78" s="3" t="s">
        <v>81</v>
      </c>
      <c r="B78" s="3">
        <v>78571.9</v>
      </c>
      <c r="C78" s="3">
        <v>79368.24</v>
      </c>
      <c r="D78" s="3">
        <v>79368.24</v>
      </c>
      <c r="E78" s="3">
        <v>79368.24</v>
      </c>
    </row>
    <row r="79" spans="1:5" ht="12.75">
      <c r="A79" s="3" t="s">
        <v>87</v>
      </c>
      <c r="B79" s="3">
        <v>78571.9</v>
      </c>
      <c r="C79" s="3">
        <v>79368.24</v>
      </c>
      <c r="D79" s="3">
        <v>79368.24</v>
      </c>
      <c r="E79" s="3">
        <v>79368.24</v>
      </c>
    </row>
    <row r="80" spans="1:5" ht="12.75">
      <c r="A80" s="102" t="s">
        <v>163</v>
      </c>
      <c r="B80" s="103">
        <v>1990.84</v>
      </c>
      <c r="C80" s="103">
        <v>1990.84</v>
      </c>
      <c r="D80" s="103">
        <v>1990.84</v>
      </c>
      <c r="E80" s="103">
        <v>1990.84</v>
      </c>
    </row>
    <row r="81" spans="1:5" ht="12.75">
      <c r="A81" s="65" t="s">
        <v>61</v>
      </c>
      <c r="B81" s="66">
        <v>1990.84</v>
      </c>
      <c r="C81" s="66">
        <v>1990.84</v>
      </c>
      <c r="D81" s="66">
        <v>1990.84</v>
      </c>
      <c r="E81" s="66">
        <v>1990.84</v>
      </c>
    </row>
    <row r="82" spans="1:5" ht="12.75">
      <c r="A82" s="3" t="s">
        <v>81</v>
      </c>
      <c r="B82" s="3">
        <v>1327.23</v>
      </c>
      <c r="C82" s="3">
        <v>1327.23</v>
      </c>
      <c r="D82" s="3">
        <v>1327.23</v>
      </c>
      <c r="E82" s="3">
        <v>1327.23</v>
      </c>
    </row>
    <row r="83" spans="1:5" ht="12.75">
      <c r="A83" s="3" t="s">
        <v>89</v>
      </c>
      <c r="B83" s="3">
        <v>1327.23</v>
      </c>
      <c r="C83" s="3">
        <v>1327.23</v>
      </c>
      <c r="D83" s="3">
        <v>1327.23</v>
      </c>
      <c r="E83" s="3">
        <v>1327.23</v>
      </c>
    </row>
    <row r="84" spans="1:5" ht="12.75">
      <c r="A84" s="3" t="s">
        <v>90</v>
      </c>
      <c r="B84" s="3">
        <v>663.61</v>
      </c>
      <c r="C84" s="3">
        <v>663.61</v>
      </c>
      <c r="D84" s="3">
        <v>663.61</v>
      </c>
      <c r="E84" s="3">
        <v>663.61</v>
      </c>
    </row>
    <row r="85" spans="1:5" ht="12.75">
      <c r="A85" s="3" t="s">
        <v>92</v>
      </c>
      <c r="B85" s="3">
        <v>663.61</v>
      </c>
      <c r="C85" s="3">
        <v>663.61</v>
      </c>
      <c r="D85" s="3">
        <v>663.61</v>
      </c>
      <c r="E85" s="3">
        <v>663.61</v>
      </c>
    </row>
    <row r="86" spans="1:5" ht="12.75">
      <c r="A86" s="98" t="s">
        <v>164</v>
      </c>
      <c r="B86" s="99">
        <v>587895.82</v>
      </c>
      <c r="C86" s="99">
        <v>539916.37</v>
      </c>
      <c r="D86" s="99">
        <v>530625.78</v>
      </c>
      <c r="E86" s="99">
        <v>796071.39</v>
      </c>
    </row>
    <row r="87" spans="1:5" ht="12.75">
      <c r="A87" s="100" t="s">
        <v>165</v>
      </c>
      <c r="B87" s="101">
        <v>344830.42</v>
      </c>
      <c r="C87" s="101">
        <v>416484.15</v>
      </c>
      <c r="D87" s="101">
        <v>407193.56</v>
      </c>
      <c r="E87" s="101">
        <v>407193.55</v>
      </c>
    </row>
    <row r="88" spans="1:5" ht="12.75">
      <c r="A88" s="102" t="s">
        <v>166</v>
      </c>
      <c r="B88" s="103">
        <v>35254.5</v>
      </c>
      <c r="C88" s="103">
        <v>45125.75</v>
      </c>
      <c r="D88" s="103">
        <v>39816.84</v>
      </c>
      <c r="E88" s="103">
        <v>39816.84</v>
      </c>
    </row>
    <row r="89" spans="1:5" ht="12.75">
      <c r="A89" s="65" t="s">
        <v>61</v>
      </c>
      <c r="B89" s="66">
        <v>4064.64</v>
      </c>
      <c r="C89" s="66">
        <v>663.61</v>
      </c>
      <c r="D89" s="66">
        <v>663.61</v>
      </c>
      <c r="E89" s="66">
        <v>663.61</v>
      </c>
    </row>
    <row r="90" spans="1:5" ht="12.75">
      <c r="A90" s="3" t="s">
        <v>81</v>
      </c>
      <c r="B90" s="3">
        <v>1327.23</v>
      </c>
      <c r="C90" s="3">
        <v>663.61</v>
      </c>
      <c r="D90" s="3">
        <v>663.61</v>
      </c>
      <c r="E90" s="3">
        <v>663.61</v>
      </c>
    </row>
    <row r="91" spans="1:5" ht="12.75">
      <c r="A91" s="3" t="s">
        <v>83</v>
      </c>
      <c r="B91" s="3">
        <v>1327.23</v>
      </c>
      <c r="C91" s="3">
        <v>663.61</v>
      </c>
      <c r="D91" s="3">
        <v>663.61</v>
      </c>
      <c r="E91" s="3">
        <v>663.61</v>
      </c>
    </row>
    <row r="92" spans="1:5" ht="12.75">
      <c r="A92" s="3" t="s">
        <v>90</v>
      </c>
      <c r="B92" s="3">
        <v>2737.41</v>
      </c>
      <c r="C92" s="3">
        <v>0</v>
      </c>
      <c r="D92" s="3">
        <v>0</v>
      </c>
      <c r="E92" s="3">
        <v>0</v>
      </c>
    </row>
    <row r="93" spans="1:5" ht="12.75">
      <c r="A93" s="3" t="s">
        <v>92</v>
      </c>
      <c r="B93" s="3">
        <v>2737.41</v>
      </c>
      <c r="C93" s="3">
        <v>0</v>
      </c>
      <c r="D93" s="3">
        <v>0</v>
      </c>
      <c r="E93" s="3">
        <v>0</v>
      </c>
    </row>
    <row r="94" spans="1:5" ht="12.75">
      <c r="A94" s="65" t="s">
        <v>73</v>
      </c>
      <c r="B94" s="66">
        <v>4616</v>
      </c>
      <c r="C94" s="66">
        <v>17904.31</v>
      </c>
      <c r="D94" s="66">
        <v>12595.4</v>
      </c>
      <c r="E94" s="66">
        <v>12595.4</v>
      </c>
    </row>
    <row r="95" spans="1:5" ht="12.75">
      <c r="A95" s="3" t="s">
        <v>81</v>
      </c>
      <c r="B95" s="3">
        <v>4616</v>
      </c>
      <c r="C95" s="3">
        <v>17904.31</v>
      </c>
      <c r="D95" s="3">
        <v>12595.4</v>
      </c>
      <c r="E95" s="3">
        <v>12595.4</v>
      </c>
    </row>
    <row r="96" spans="1:5" ht="12.75">
      <c r="A96" s="3" t="s">
        <v>83</v>
      </c>
      <c r="B96" s="3">
        <v>4616</v>
      </c>
      <c r="C96" s="3">
        <v>17904.31</v>
      </c>
      <c r="D96" s="3">
        <v>12595.4</v>
      </c>
      <c r="E96" s="3">
        <v>12595.4</v>
      </c>
    </row>
    <row r="97" spans="1:5" ht="12.75">
      <c r="A97" s="65" t="s">
        <v>71</v>
      </c>
      <c r="B97" s="66">
        <v>26557.83</v>
      </c>
      <c r="C97" s="66">
        <v>26557.83</v>
      </c>
      <c r="D97" s="66">
        <v>26557.83</v>
      </c>
      <c r="E97" s="66">
        <v>26557.83</v>
      </c>
    </row>
    <row r="98" spans="1:5" ht="12.75">
      <c r="A98" s="3" t="s">
        <v>81</v>
      </c>
      <c r="B98" s="3">
        <v>26557.83</v>
      </c>
      <c r="C98" s="3">
        <v>26557.83</v>
      </c>
      <c r="D98" s="3">
        <v>26557.83</v>
      </c>
      <c r="E98" s="3">
        <v>26557.83</v>
      </c>
    </row>
    <row r="99" spans="1:5" ht="12.75">
      <c r="A99" s="3" t="s">
        <v>83</v>
      </c>
      <c r="B99" s="3">
        <v>26557.83</v>
      </c>
      <c r="C99" s="3">
        <v>26557.83</v>
      </c>
      <c r="D99" s="3">
        <v>26557.83</v>
      </c>
      <c r="E99" s="3">
        <v>26557.83</v>
      </c>
    </row>
    <row r="100" spans="1:5" ht="12.75">
      <c r="A100" s="65" t="s">
        <v>84</v>
      </c>
      <c r="B100" s="66">
        <v>16.03</v>
      </c>
      <c r="C100" s="66">
        <v>0</v>
      </c>
      <c r="D100" s="66">
        <v>0</v>
      </c>
      <c r="E100" s="66">
        <v>0</v>
      </c>
    </row>
    <row r="101" spans="1:5" ht="12.75">
      <c r="A101" s="3" t="s">
        <v>81</v>
      </c>
      <c r="B101" s="3">
        <v>16.03</v>
      </c>
      <c r="C101" s="3">
        <v>0</v>
      </c>
      <c r="D101" s="3">
        <v>0</v>
      </c>
      <c r="E101" s="3">
        <v>0</v>
      </c>
    </row>
    <row r="102" spans="1:5" ht="12.75">
      <c r="A102" s="3" t="s">
        <v>83</v>
      </c>
      <c r="B102" s="3">
        <v>16.03</v>
      </c>
      <c r="C102" s="3">
        <v>0</v>
      </c>
      <c r="D102" s="3">
        <v>0</v>
      </c>
      <c r="E102" s="3">
        <v>0</v>
      </c>
    </row>
    <row r="103" spans="1:5" ht="12.75">
      <c r="A103" s="102" t="s">
        <v>167</v>
      </c>
      <c r="B103" s="103">
        <v>8626.98</v>
      </c>
      <c r="C103" s="103">
        <v>15263.13</v>
      </c>
      <c r="D103" s="103">
        <v>11281.44</v>
      </c>
      <c r="E103" s="103">
        <v>11281.44</v>
      </c>
    </row>
    <row r="104" spans="1:5" ht="12.75">
      <c r="A104" s="65" t="s">
        <v>73</v>
      </c>
      <c r="B104" s="66">
        <v>8626.98</v>
      </c>
      <c r="C104" s="66">
        <v>15263.13</v>
      </c>
      <c r="D104" s="66">
        <v>11281.44</v>
      </c>
      <c r="E104" s="66">
        <v>11281.44</v>
      </c>
    </row>
    <row r="105" spans="1:5" ht="12.75">
      <c r="A105" s="3" t="s">
        <v>81</v>
      </c>
      <c r="B105" s="3">
        <v>8626.98</v>
      </c>
      <c r="C105" s="3">
        <v>15263.13</v>
      </c>
      <c r="D105" s="3">
        <v>11281.44</v>
      </c>
      <c r="E105" s="3">
        <v>11281.44</v>
      </c>
    </row>
    <row r="106" spans="1:5" ht="12.75">
      <c r="A106" s="3" t="s">
        <v>83</v>
      </c>
      <c r="B106" s="3">
        <v>8626.98</v>
      </c>
      <c r="C106" s="3">
        <v>15263.13</v>
      </c>
      <c r="D106" s="3">
        <v>11281.44</v>
      </c>
      <c r="E106" s="3">
        <v>11281.44</v>
      </c>
    </row>
    <row r="107" spans="1:5" ht="12.75">
      <c r="A107" s="102" t="s">
        <v>168</v>
      </c>
      <c r="B107" s="103">
        <v>205056.73</v>
      </c>
      <c r="C107" s="103">
        <v>265445.61</v>
      </c>
      <c r="D107" s="103">
        <v>265445.62</v>
      </c>
      <c r="E107" s="103">
        <v>265445.61</v>
      </c>
    </row>
    <row r="108" spans="1:5" ht="12.75">
      <c r="A108" s="65" t="s">
        <v>61</v>
      </c>
      <c r="B108" s="66">
        <v>82922.45</v>
      </c>
      <c r="C108" s="66">
        <v>131382.3</v>
      </c>
      <c r="D108" s="66">
        <v>108819.43</v>
      </c>
      <c r="E108" s="66">
        <v>95547.14</v>
      </c>
    </row>
    <row r="109" spans="1:5" ht="12.75">
      <c r="A109" s="3" t="s">
        <v>81</v>
      </c>
      <c r="B109" s="3">
        <v>82922.45</v>
      </c>
      <c r="C109" s="3">
        <v>131382.3</v>
      </c>
      <c r="D109" s="3">
        <v>108819.43</v>
      </c>
      <c r="E109" s="3">
        <v>95547.14</v>
      </c>
    </row>
    <row r="110" spans="1:5" ht="12.75">
      <c r="A110" s="3" t="s">
        <v>83</v>
      </c>
      <c r="B110" s="3">
        <v>82922.45</v>
      </c>
      <c r="C110" s="3">
        <v>131382.3</v>
      </c>
      <c r="D110" s="3">
        <v>108819.43</v>
      </c>
      <c r="E110" s="3">
        <v>95547.14</v>
      </c>
    </row>
    <row r="111" spans="1:5" ht="12.75">
      <c r="A111" s="65" t="s">
        <v>73</v>
      </c>
      <c r="B111" s="66">
        <v>122134.28</v>
      </c>
      <c r="C111" s="66">
        <v>134063.31</v>
      </c>
      <c r="D111" s="66">
        <v>156626.19</v>
      </c>
      <c r="E111" s="66">
        <v>169898.47</v>
      </c>
    </row>
    <row r="112" spans="1:5" ht="12.75">
      <c r="A112" s="3" t="s">
        <v>81</v>
      </c>
      <c r="B112" s="3">
        <v>122134.28</v>
      </c>
      <c r="C112" s="3">
        <v>134063.31</v>
      </c>
      <c r="D112" s="3">
        <v>156626.19</v>
      </c>
      <c r="E112" s="3">
        <v>169898.47</v>
      </c>
    </row>
    <row r="113" spans="1:5" ht="12.75">
      <c r="A113" s="3" t="s">
        <v>83</v>
      </c>
      <c r="B113" s="3">
        <v>122134.28</v>
      </c>
      <c r="C113" s="3">
        <v>134063.31</v>
      </c>
      <c r="D113" s="3">
        <v>156626.19</v>
      </c>
      <c r="E113" s="3">
        <v>169898.47</v>
      </c>
    </row>
    <row r="114" spans="1:5" ht="12.75">
      <c r="A114" s="102" t="s">
        <v>169</v>
      </c>
      <c r="B114" s="103">
        <v>14599.49</v>
      </c>
      <c r="C114" s="103">
        <v>14599.49</v>
      </c>
      <c r="D114" s="103">
        <v>14599.49</v>
      </c>
      <c r="E114" s="103">
        <v>14599.49</v>
      </c>
    </row>
    <row r="115" spans="1:5" ht="12.75">
      <c r="A115" s="65" t="s">
        <v>61</v>
      </c>
      <c r="B115" s="66">
        <v>1990.83</v>
      </c>
      <c r="C115" s="66">
        <v>1990.83</v>
      </c>
      <c r="D115" s="66">
        <v>1990.83</v>
      </c>
      <c r="E115" s="66">
        <v>1990.83</v>
      </c>
    </row>
    <row r="116" spans="1:5" ht="12.75">
      <c r="A116" s="3" t="s">
        <v>81</v>
      </c>
      <c r="B116" s="3">
        <v>1990.83</v>
      </c>
      <c r="C116" s="3">
        <v>1990.83</v>
      </c>
      <c r="D116" s="3">
        <v>1990.83</v>
      </c>
      <c r="E116" s="3">
        <v>1990.83</v>
      </c>
    </row>
    <row r="117" spans="1:5" ht="12.75">
      <c r="A117" s="3" t="s">
        <v>83</v>
      </c>
      <c r="B117" s="3">
        <v>1990.83</v>
      </c>
      <c r="C117" s="3">
        <v>1990.83</v>
      </c>
      <c r="D117" s="3">
        <v>1990.83</v>
      </c>
      <c r="E117" s="3">
        <v>1990.83</v>
      </c>
    </row>
    <row r="118" spans="1:5" ht="12.75">
      <c r="A118" s="65" t="s">
        <v>73</v>
      </c>
      <c r="B118" s="66">
        <v>12608.66</v>
      </c>
      <c r="C118" s="66">
        <v>12608.66</v>
      </c>
      <c r="D118" s="66">
        <v>12608.66</v>
      </c>
      <c r="E118" s="66">
        <v>12608.66</v>
      </c>
    </row>
    <row r="119" spans="1:5" ht="12.75">
      <c r="A119" s="3" t="s">
        <v>81</v>
      </c>
      <c r="B119" s="3">
        <v>12608.66</v>
      </c>
      <c r="C119" s="3">
        <v>12608.66</v>
      </c>
      <c r="D119" s="3">
        <v>12608.66</v>
      </c>
      <c r="E119" s="3">
        <v>12608.66</v>
      </c>
    </row>
    <row r="120" spans="1:5" ht="12.75">
      <c r="A120" s="3" t="s">
        <v>83</v>
      </c>
      <c r="B120" s="3">
        <v>12608.66</v>
      </c>
      <c r="C120" s="3">
        <v>12608.66</v>
      </c>
      <c r="D120" s="3">
        <v>12608.66</v>
      </c>
      <c r="E120" s="3">
        <v>12608.66</v>
      </c>
    </row>
    <row r="121" spans="1:5" ht="12.75">
      <c r="A121" s="102" t="s">
        <v>170</v>
      </c>
      <c r="B121" s="103">
        <v>4977.11</v>
      </c>
      <c r="C121" s="103">
        <v>6370.7</v>
      </c>
      <c r="D121" s="103">
        <v>6370.7</v>
      </c>
      <c r="E121" s="103">
        <v>6370.7</v>
      </c>
    </row>
    <row r="122" spans="1:5" ht="12.75">
      <c r="A122" s="65" t="s">
        <v>61</v>
      </c>
      <c r="B122" s="66">
        <v>3649.88</v>
      </c>
      <c r="C122" s="66">
        <v>3716.24</v>
      </c>
      <c r="D122" s="66">
        <v>3716.24</v>
      </c>
      <c r="E122" s="66">
        <v>3716.24</v>
      </c>
    </row>
    <row r="123" spans="1:5" ht="12.75">
      <c r="A123" s="3" t="s">
        <v>81</v>
      </c>
      <c r="B123" s="3">
        <v>3649.88</v>
      </c>
      <c r="C123" s="3">
        <v>3716.24</v>
      </c>
      <c r="D123" s="3">
        <v>3716.24</v>
      </c>
      <c r="E123" s="3">
        <v>3716.24</v>
      </c>
    </row>
    <row r="124" spans="1:5" ht="12.75">
      <c r="A124" s="3" t="s">
        <v>83</v>
      </c>
      <c r="B124" s="3">
        <v>3649.88</v>
      </c>
      <c r="C124" s="3">
        <v>3716.24</v>
      </c>
      <c r="D124" s="3">
        <v>3716.24</v>
      </c>
      <c r="E124" s="3">
        <v>3716.24</v>
      </c>
    </row>
    <row r="125" spans="1:5" ht="12.75">
      <c r="A125" s="65" t="s">
        <v>73</v>
      </c>
      <c r="B125" s="66">
        <v>1327.23</v>
      </c>
      <c r="C125" s="66">
        <v>2654.46</v>
      </c>
      <c r="D125" s="66">
        <v>2654.46</v>
      </c>
      <c r="E125" s="66">
        <v>2654.46</v>
      </c>
    </row>
    <row r="126" spans="1:5" ht="12.75">
      <c r="A126" s="3" t="s">
        <v>81</v>
      </c>
      <c r="B126" s="3">
        <v>1327.23</v>
      </c>
      <c r="C126" s="3">
        <v>2654.46</v>
      </c>
      <c r="D126" s="3">
        <v>2654.46</v>
      </c>
      <c r="E126" s="3">
        <v>2654.46</v>
      </c>
    </row>
    <row r="127" spans="1:5" ht="12.75">
      <c r="A127" s="3" t="s">
        <v>83</v>
      </c>
      <c r="B127" s="3">
        <v>1327.23</v>
      </c>
      <c r="C127" s="3">
        <v>2654.46</v>
      </c>
      <c r="D127" s="3">
        <v>2654.46</v>
      </c>
      <c r="E127" s="3">
        <v>2654.46</v>
      </c>
    </row>
    <row r="128" spans="1:5" ht="12.75">
      <c r="A128" s="102" t="s">
        <v>171</v>
      </c>
      <c r="B128" s="103">
        <v>3318.07</v>
      </c>
      <c r="C128" s="103">
        <v>3318.07</v>
      </c>
      <c r="D128" s="103">
        <v>3318.07</v>
      </c>
      <c r="E128" s="103">
        <v>3318.07</v>
      </c>
    </row>
    <row r="129" spans="1:5" ht="12.75">
      <c r="A129" s="65" t="s">
        <v>73</v>
      </c>
      <c r="B129" s="66">
        <v>3318.07</v>
      </c>
      <c r="C129" s="66">
        <v>3318.07</v>
      </c>
      <c r="D129" s="66">
        <v>3318.07</v>
      </c>
      <c r="E129" s="66">
        <v>3318.07</v>
      </c>
    </row>
    <row r="130" spans="1:5" ht="12.75">
      <c r="A130" s="3" t="s">
        <v>81</v>
      </c>
      <c r="B130" s="3">
        <v>3318.07</v>
      </c>
      <c r="C130" s="3">
        <v>3318.07</v>
      </c>
      <c r="D130" s="3">
        <v>3318.07</v>
      </c>
      <c r="E130" s="3">
        <v>3318.07</v>
      </c>
    </row>
    <row r="131" spans="1:5" ht="12.75">
      <c r="A131" s="3" t="s">
        <v>83</v>
      </c>
      <c r="B131" s="3">
        <v>3318.07</v>
      </c>
      <c r="C131" s="3">
        <v>3318.07</v>
      </c>
      <c r="D131" s="3">
        <v>3318.07</v>
      </c>
      <c r="E131" s="3">
        <v>3318.07</v>
      </c>
    </row>
    <row r="132" spans="1:5" ht="12.75">
      <c r="A132" s="102" t="s">
        <v>172</v>
      </c>
      <c r="B132" s="103">
        <v>72997.54</v>
      </c>
      <c r="C132" s="103">
        <v>66361.4</v>
      </c>
      <c r="D132" s="103">
        <v>66361.4</v>
      </c>
      <c r="E132" s="103">
        <v>66361.4</v>
      </c>
    </row>
    <row r="133" spans="1:5" ht="12.75">
      <c r="A133" s="65" t="s">
        <v>73</v>
      </c>
      <c r="B133" s="66">
        <v>72997.54</v>
      </c>
      <c r="C133" s="66">
        <v>26544.56</v>
      </c>
      <c r="D133" s="66">
        <v>26544.56</v>
      </c>
      <c r="E133" s="66">
        <v>26544.56</v>
      </c>
    </row>
    <row r="134" spans="1:5" ht="12.75">
      <c r="A134" s="3" t="s">
        <v>81</v>
      </c>
      <c r="B134" s="3">
        <v>72997.54</v>
      </c>
      <c r="C134" s="3">
        <v>26544.56</v>
      </c>
      <c r="D134" s="3">
        <v>26544.56</v>
      </c>
      <c r="E134" s="3">
        <v>26544.56</v>
      </c>
    </row>
    <row r="135" spans="1:5" ht="12.75">
      <c r="A135" s="3" t="s">
        <v>83</v>
      </c>
      <c r="B135" s="3">
        <v>72997.54</v>
      </c>
      <c r="C135" s="3">
        <v>26544.56</v>
      </c>
      <c r="D135" s="3">
        <v>26544.56</v>
      </c>
      <c r="E135" s="3">
        <v>26544.56</v>
      </c>
    </row>
    <row r="136" spans="1:5" ht="12.75">
      <c r="A136" s="65" t="s">
        <v>71</v>
      </c>
      <c r="B136" s="66">
        <v>0</v>
      </c>
      <c r="C136" s="66">
        <v>39816.84</v>
      </c>
      <c r="D136" s="66">
        <v>39816.84</v>
      </c>
      <c r="E136" s="66">
        <v>39816.84</v>
      </c>
    </row>
    <row r="137" spans="1:5" ht="12.75">
      <c r="A137" s="3" t="s">
        <v>81</v>
      </c>
      <c r="B137" s="3">
        <v>0</v>
      </c>
      <c r="C137" s="3">
        <v>39816.84</v>
      </c>
      <c r="D137" s="3">
        <v>39816.84</v>
      </c>
      <c r="E137" s="3">
        <v>39816.84</v>
      </c>
    </row>
    <row r="138" spans="1:5" ht="12.75">
      <c r="A138" s="3" t="s">
        <v>83</v>
      </c>
      <c r="B138" s="3">
        <v>0</v>
      </c>
      <c r="C138" s="3">
        <v>39816.84</v>
      </c>
      <c r="D138" s="3">
        <v>39816.84</v>
      </c>
      <c r="E138" s="3">
        <v>39816.84</v>
      </c>
    </row>
    <row r="139" spans="1:5" ht="12.75">
      <c r="A139" s="100" t="s">
        <v>173</v>
      </c>
      <c r="B139" s="101">
        <v>25814.6</v>
      </c>
      <c r="C139" s="101">
        <v>18581.2</v>
      </c>
      <c r="D139" s="101">
        <v>18581.2</v>
      </c>
      <c r="E139" s="101">
        <v>18581.2</v>
      </c>
    </row>
    <row r="140" spans="1:5" ht="12.75">
      <c r="A140" s="102" t="s">
        <v>174</v>
      </c>
      <c r="B140" s="103">
        <v>6636.15</v>
      </c>
      <c r="C140" s="103">
        <v>6636.15</v>
      </c>
      <c r="D140" s="103">
        <v>6636.15</v>
      </c>
      <c r="E140" s="103">
        <v>6636.15</v>
      </c>
    </row>
    <row r="141" spans="1:5" ht="12.75">
      <c r="A141" s="65" t="s">
        <v>61</v>
      </c>
      <c r="B141" s="66">
        <v>6636.15</v>
      </c>
      <c r="C141" s="66">
        <v>6636.15</v>
      </c>
      <c r="D141" s="66">
        <v>6636.15</v>
      </c>
      <c r="E141" s="66">
        <v>6636.15</v>
      </c>
    </row>
    <row r="142" spans="1:5" ht="12.75">
      <c r="A142" s="3" t="s">
        <v>81</v>
      </c>
      <c r="B142" s="3">
        <v>6636.15</v>
      </c>
      <c r="C142" s="3">
        <v>6636.15</v>
      </c>
      <c r="D142" s="3">
        <v>6636.15</v>
      </c>
      <c r="E142" s="3">
        <v>6636.15</v>
      </c>
    </row>
    <row r="143" spans="1:5" ht="12.75">
      <c r="A143" s="3" t="s">
        <v>83</v>
      </c>
      <c r="B143" s="3">
        <v>6636.15</v>
      </c>
      <c r="C143" s="3">
        <v>6636.15</v>
      </c>
      <c r="D143" s="3">
        <v>6636.15</v>
      </c>
      <c r="E143" s="3">
        <v>6636.15</v>
      </c>
    </row>
    <row r="144" spans="1:5" ht="12.75">
      <c r="A144" s="102" t="s">
        <v>175</v>
      </c>
      <c r="B144" s="103">
        <v>19178.45</v>
      </c>
      <c r="C144" s="103">
        <v>11945.05</v>
      </c>
      <c r="D144" s="103">
        <v>11945.05</v>
      </c>
      <c r="E144" s="103">
        <v>11945.05</v>
      </c>
    </row>
    <row r="145" spans="1:5" ht="12.75">
      <c r="A145" s="65" t="s">
        <v>61</v>
      </c>
      <c r="B145" s="66">
        <v>19178.45</v>
      </c>
      <c r="C145" s="66">
        <v>11945.05</v>
      </c>
      <c r="D145" s="66">
        <v>11945.05</v>
      </c>
      <c r="E145" s="66">
        <v>11945.05</v>
      </c>
    </row>
    <row r="146" spans="1:5" ht="12.75">
      <c r="A146" s="3" t="s">
        <v>81</v>
      </c>
      <c r="B146" s="3">
        <v>6636.14</v>
      </c>
      <c r="C146" s="3">
        <v>6636.14</v>
      </c>
      <c r="D146" s="3">
        <v>6636.14</v>
      </c>
      <c r="E146" s="3">
        <v>6636.14</v>
      </c>
    </row>
    <row r="147" spans="1:5" ht="12.75">
      <c r="A147" s="3" t="s">
        <v>83</v>
      </c>
      <c r="B147" s="3">
        <v>6636.14</v>
      </c>
      <c r="C147" s="3">
        <v>6636.14</v>
      </c>
      <c r="D147" s="3">
        <v>6636.14</v>
      </c>
      <c r="E147" s="3">
        <v>6636.14</v>
      </c>
    </row>
    <row r="148" spans="1:5" ht="12.75">
      <c r="A148" s="3" t="s">
        <v>90</v>
      </c>
      <c r="B148" s="3">
        <v>12542.31</v>
      </c>
      <c r="C148" s="3">
        <v>5308.91</v>
      </c>
      <c r="D148" s="3">
        <v>5308.91</v>
      </c>
      <c r="E148" s="3">
        <v>5308.91</v>
      </c>
    </row>
    <row r="149" spans="1:5" ht="12.75">
      <c r="A149" s="3" t="s">
        <v>92</v>
      </c>
      <c r="B149" s="3">
        <v>12542.31</v>
      </c>
      <c r="C149" s="3">
        <v>5308.91</v>
      </c>
      <c r="D149" s="3">
        <v>5308.91</v>
      </c>
      <c r="E149" s="3">
        <v>5308.91</v>
      </c>
    </row>
    <row r="150" spans="1:5" ht="12.75">
      <c r="A150" s="100" t="s">
        <v>176</v>
      </c>
      <c r="B150" s="101">
        <v>217250.8</v>
      </c>
      <c r="C150" s="101">
        <v>104851.02</v>
      </c>
      <c r="D150" s="101">
        <v>104851.02</v>
      </c>
      <c r="E150" s="101">
        <v>370296.64</v>
      </c>
    </row>
    <row r="151" spans="1:5" ht="12.75">
      <c r="A151" s="102" t="s">
        <v>177</v>
      </c>
      <c r="B151" s="103">
        <v>9290.6</v>
      </c>
      <c r="C151" s="103">
        <v>14599.51</v>
      </c>
      <c r="D151" s="103">
        <v>14599.51</v>
      </c>
      <c r="E151" s="103">
        <v>14599.51</v>
      </c>
    </row>
    <row r="152" spans="1:5" ht="12.75">
      <c r="A152" s="65" t="s">
        <v>61</v>
      </c>
      <c r="B152" s="66">
        <v>9290.6</v>
      </c>
      <c r="C152" s="66">
        <v>14599.51</v>
      </c>
      <c r="D152" s="66">
        <v>14599.51</v>
      </c>
      <c r="E152" s="66">
        <v>14599.51</v>
      </c>
    </row>
    <row r="153" spans="1:5" ht="12.75">
      <c r="A153" s="3" t="s">
        <v>81</v>
      </c>
      <c r="B153" s="3">
        <v>9290.6</v>
      </c>
      <c r="C153" s="3">
        <v>14599.51</v>
      </c>
      <c r="D153" s="3">
        <v>14599.51</v>
      </c>
      <c r="E153" s="3">
        <v>14599.51</v>
      </c>
    </row>
    <row r="154" spans="1:5" ht="12.75">
      <c r="A154" s="3" t="s">
        <v>83</v>
      </c>
      <c r="B154" s="3">
        <v>9290.6</v>
      </c>
      <c r="C154" s="3">
        <v>14599.51</v>
      </c>
      <c r="D154" s="3">
        <v>14599.51</v>
      </c>
      <c r="E154" s="3">
        <v>14599.51</v>
      </c>
    </row>
    <row r="155" spans="1:5" ht="12.75">
      <c r="A155" s="102" t="s">
        <v>178</v>
      </c>
      <c r="B155" s="103">
        <v>76315.62</v>
      </c>
      <c r="C155" s="103">
        <v>76315.62</v>
      </c>
      <c r="D155" s="103">
        <v>76315.62</v>
      </c>
      <c r="E155" s="103">
        <v>76315.62</v>
      </c>
    </row>
    <row r="156" spans="1:5" ht="12.75">
      <c r="A156" s="65" t="s">
        <v>61</v>
      </c>
      <c r="B156" s="66">
        <v>76315.62</v>
      </c>
      <c r="C156" s="66">
        <v>76315.62</v>
      </c>
      <c r="D156" s="66">
        <v>76315.62</v>
      </c>
      <c r="E156" s="66">
        <v>76315.62</v>
      </c>
    </row>
    <row r="157" spans="1:5" ht="12.75">
      <c r="A157" s="3" t="s">
        <v>81</v>
      </c>
      <c r="B157" s="3">
        <v>73661.16</v>
      </c>
      <c r="C157" s="3">
        <v>73661.16</v>
      </c>
      <c r="D157" s="3">
        <v>73661.16</v>
      </c>
      <c r="E157" s="3">
        <v>73661.16</v>
      </c>
    </row>
    <row r="158" spans="1:5" ht="12.75">
      <c r="A158" s="3" t="s">
        <v>83</v>
      </c>
      <c r="B158" s="3">
        <v>73661.16</v>
      </c>
      <c r="C158" s="3">
        <v>73661.16</v>
      </c>
      <c r="D158" s="3">
        <v>73661.16</v>
      </c>
      <c r="E158" s="3">
        <v>73661.16</v>
      </c>
    </row>
    <row r="159" spans="1:5" ht="12.75">
      <c r="A159" s="3" t="s">
        <v>90</v>
      </c>
      <c r="B159" s="3">
        <v>2654.46</v>
      </c>
      <c r="C159" s="3">
        <v>2654.46</v>
      </c>
      <c r="D159" s="3">
        <v>2654.46</v>
      </c>
      <c r="E159" s="3">
        <v>2654.46</v>
      </c>
    </row>
    <row r="160" spans="1:5" ht="12.75">
      <c r="A160" s="3" t="s">
        <v>92</v>
      </c>
      <c r="B160" s="3">
        <v>2654.46</v>
      </c>
      <c r="C160" s="3">
        <v>2654.46</v>
      </c>
      <c r="D160" s="3">
        <v>2654.46</v>
      </c>
      <c r="E160" s="3">
        <v>2654.46</v>
      </c>
    </row>
    <row r="161" spans="1:5" ht="12.75">
      <c r="A161" s="102" t="s">
        <v>179</v>
      </c>
      <c r="B161" s="103">
        <v>12225.7</v>
      </c>
      <c r="C161" s="103">
        <v>13272.28</v>
      </c>
      <c r="D161" s="103">
        <v>13272.28</v>
      </c>
      <c r="E161" s="103">
        <v>13272.28</v>
      </c>
    </row>
    <row r="162" spans="1:5" ht="12.75">
      <c r="A162" s="65" t="s">
        <v>61</v>
      </c>
      <c r="B162" s="66">
        <v>12225.7</v>
      </c>
      <c r="C162" s="66">
        <v>13272.28</v>
      </c>
      <c r="D162" s="66">
        <v>13272.28</v>
      </c>
      <c r="E162" s="66">
        <v>13272.28</v>
      </c>
    </row>
    <row r="163" spans="1:5" ht="12.75">
      <c r="A163" s="3" t="s">
        <v>81</v>
      </c>
      <c r="B163" s="3">
        <v>12225.7</v>
      </c>
      <c r="C163" s="3">
        <v>13272.28</v>
      </c>
      <c r="D163" s="3">
        <v>13272.28</v>
      </c>
      <c r="E163" s="3">
        <v>13272.28</v>
      </c>
    </row>
    <row r="164" spans="1:5" ht="12.75">
      <c r="A164" s="3" t="s">
        <v>83</v>
      </c>
      <c r="B164" s="3">
        <v>12225.7</v>
      </c>
      <c r="C164" s="3">
        <v>13272.28</v>
      </c>
      <c r="D164" s="3">
        <v>13272.28</v>
      </c>
      <c r="E164" s="3">
        <v>13272.28</v>
      </c>
    </row>
    <row r="165" spans="1:5" ht="12.75">
      <c r="A165" s="102" t="s">
        <v>180</v>
      </c>
      <c r="B165" s="103">
        <v>1327.23</v>
      </c>
      <c r="C165" s="103">
        <v>663.61</v>
      </c>
      <c r="D165" s="103">
        <v>663.61</v>
      </c>
      <c r="E165" s="103">
        <v>663.61</v>
      </c>
    </row>
    <row r="166" spans="1:5" ht="12.75">
      <c r="A166" s="65" t="s">
        <v>61</v>
      </c>
      <c r="B166" s="66">
        <v>1327.23</v>
      </c>
      <c r="C166" s="66">
        <v>663.61</v>
      </c>
      <c r="D166" s="66">
        <v>663.61</v>
      </c>
      <c r="E166" s="66">
        <v>663.61</v>
      </c>
    </row>
    <row r="167" spans="1:5" ht="12.75">
      <c r="A167" s="3" t="s">
        <v>81</v>
      </c>
      <c r="B167" s="3">
        <v>1327.23</v>
      </c>
      <c r="C167" s="3">
        <v>663.61</v>
      </c>
      <c r="D167" s="3">
        <v>663.61</v>
      </c>
      <c r="E167" s="3">
        <v>663.61</v>
      </c>
    </row>
    <row r="168" spans="1:5" ht="12.75">
      <c r="A168" s="3" t="s">
        <v>83</v>
      </c>
      <c r="B168" s="3">
        <v>1327.23</v>
      </c>
      <c r="C168" s="3">
        <v>663.61</v>
      </c>
      <c r="D168" s="3">
        <v>663.61</v>
      </c>
      <c r="E168" s="3">
        <v>663.61</v>
      </c>
    </row>
    <row r="169" spans="1:5" ht="12.75">
      <c r="A169" s="102" t="s">
        <v>181</v>
      </c>
      <c r="B169" s="103">
        <v>0</v>
      </c>
      <c r="C169" s="103">
        <v>0</v>
      </c>
      <c r="D169" s="103">
        <v>0</v>
      </c>
      <c r="E169" s="103">
        <v>265445.62</v>
      </c>
    </row>
    <row r="170" spans="1:5" ht="12.75">
      <c r="A170" s="65" t="s">
        <v>65</v>
      </c>
      <c r="B170" s="66">
        <v>0</v>
      </c>
      <c r="C170" s="66">
        <v>0</v>
      </c>
      <c r="D170" s="66">
        <v>0</v>
      </c>
      <c r="E170" s="66">
        <v>132722.81</v>
      </c>
    </row>
    <row r="171" spans="1:5" ht="12.75">
      <c r="A171" s="3" t="s">
        <v>90</v>
      </c>
      <c r="B171" s="3">
        <v>0</v>
      </c>
      <c r="C171" s="3">
        <v>0</v>
      </c>
      <c r="D171" s="3">
        <v>0</v>
      </c>
      <c r="E171" s="3">
        <v>132722.81</v>
      </c>
    </row>
    <row r="172" spans="1:5" ht="12.75">
      <c r="A172" s="3" t="s">
        <v>92</v>
      </c>
      <c r="B172" s="3">
        <v>0</v>
      </c>
      <c r="C172" s="3">
        <v>0</v>
      </c>
      <c r="D172" s="3">
        <v>0</v>
      </c>
      <c r="E172" s="3">
        <v>132722.81</v>
      </c>
    </row>
    <row r="173" spans="1:5" ht="12.75">
      <c r="A173" s="65" t="s">
        <v>79</v>
      </c>
      <c r="B173" s="66">
        <v>0</v>
      </c>
      <c r="C173" s="66">
        <v>0</v>
      </c>
      <c r="D173" s="66">
        <v>0</v>
      </c>
      <c r="E173" s="66">
        <v>132722.81</v>
      </c>
    </row>
    <row r="174" spans="1:5" ht="12.75">
      <c r="A174" s="3" t="s">
        <v>90</v>
      </c>
      <c r="B174" s="3">
        <v>0</v>
      </c>
      <c r="C174" s="3">
        <v>0</v>
      </c>
      <c r="D174" s="3">
        <v>0</v>
      </c>
      <c r="E174" s="3">
        <v>132722.81</v>
      </c>
    </row>
    <row r="175" spans="1:5" ht="12.75">
      <c r="A175" s="3" t="s">
        <v>92</v>
      </c>
      <c r="B175" s="3">
        <v>0</v>
      </c>
      <c r="C175" s="3">
        <v>0</v>
      </c>
      <c r="D175" s="3">
        <v>0</v>
      </c>
      <c r="E175" s="3">
        <v>132722.81</v>
      </c>
    </row>
    <row r="176" spans="1:5" ht="12.75">
      <c r="A176" s="102" t="s">
        <v>182</v>
      </c>
      <c r="B176" s="103">
        <v>118091.65</v>
      </c>
      <c r="C176" s="103">
        <v>0</v>
      </c>
      <c r="D176" s="103">
        <v>0</v>
      </c>
      <c r="E176" s="103">
        <v>0</v>
      </c>
    </row>
    <row r="177" spans="1:5" ht="12.75">
      <c r="A177" s="65" t="s">
        <v>61</v>
      </c>
      <c r="B177" s="66">
        <v>70854.99</v>
      </c>
      <c r="C177" s="66">
        <v>0</v>
      </c>
      <c r="D177" s="66">
        <v>0</v>
      </c>
      <c r="E177" s="66">
        <v>0</v>
      </c>
    </row>
    <row r="178" spans="1:5" ht="12.75">
      <c r="A178" s="3" t="s">
        <v>90</v>
      </c>
      <c r="B178" s="3">
        <v>70854.99</v>
      </c>
      <c r="C178" s="3">
        <v>0</v>
      </c>
      <c r="D178" s="3">
        <v>0</v>
      </c>
      <c r="E178" s="3">
        <v>0</v>
      </c>
    </row>
    <row r="179" spans="1:5" ht="12.75">
      <c r="A179" s="3" t="s">
        <v>92</v>
      </c>
      <c r="B179" s="3">
        <v>70854.99</v>
      </c>
      <c r="C179" s="3">
        <v>0</v>
      </c>
      <c r="D179" s="3">
        <v>0</v>
      </c>
      <c r="E179" s="3">
        <v>0</v>
      </c>
    </row>
    <row r="180" spans="1:5" ht="12.75">
      <c r="A180" s="65" t="s">
        <v>65</v>
      </c>
      <c r="B180" s="66">
        <v>47236.66</v>
      </c>
      <c r="C180" s="66">
        <v>0</v>
      </c>
      <c r="D180" s="66">
        <v>0</v>
      </c>
      <c r="E180" s="66">
        <v>0</v>
      </c>
    </row>
    <row r="181" spans="1:5" ht="12.75">
      <c r="A181" s="3" t="s">
        <v>90</v>
      </c>
      <c r="B181" s="3">
        <v>47236.66</v>
      </c>
      <c r="C181" s="3">
        <v>0</v>
      </c>
      <c r="D181" s="3">
        <v>0</v>
      </c>
      <c r="E181" s="3">
        <v>0</v>
      </c>
    </row>
    <row r="182" spans="1:5" ht="12.75">
      <c r="A182" s="3" t="s">
        <v>92</v>
      </c>
      <c r="B182" s="3">
        <v>47236.66</v>
      </c>
      <c r="C182" s="3">
        <v>0</v>
      </c>
      <c r="D182" s="3">
        <v>0</v>
      </c>
      <c r="E182" s="3">
        <v>0</v>
      </c>
    </row>
    <row r="183" spans="1:5" ht="12.75">
      <c r="A183" s="98" t="s">
        <v>183</v>
      </c>
      <c r="B183" s="99">
        <v>978746.1</v>
      </c>
      <c r="C183" s="99">
        <v>764483.36</v>
      </c>
      <c r="D183" s="99">
        <v>720684.83</v>
      </c>
      <c r="E183" s="99">
        <v>529564</v>
      </c>
    </row>
    <row r="184" spans="1:5" ht="12.75">
      <c r="A184" s="100" t="s">
        <v>184</v>
      </c>
      <c r="B184" s="101">
        <v>685428.69</v>
      </c>
      <c r="C184" s="101">
        <v>537527.36</v>
      </c>
      <c r="D184" s="101">
        <v>550799.64</v>
      </c>
      <c r="E184" s="101">
        <v>378260</v>
      </c>
    </row>
    <row r="185" spans="1:5" ht="12.75">
      <c r="A185" s="102" t="s">
        <v>185</v>
      </c>
      <c r="B185" s="103">
        <v>128714.58</v>
      </c>
      <c r="C185" s="103">
        <v>159267.36</v>
      </c>
      <c r="D185" s="103">
        <v>92905.97</v>
      </c>
      <c r="E185" s="103">
        <v>79633.69</v>
      </c>
    </row>
    <row r="186" spans="1:5" ht="12.75">
      <c r="A186" s="65" t="s">
        <v>61</v>
      </c>
      <c r="B186" s="66">
        <v>10471.83</v>
      </c>
      <c r="C186" s="66">
        <v>66361.4</v>
      </c>
      <c r="D186" s="66">
        <v>0</v>
      </c>
      <c r="E186" s="66">
        <v>0</v>
      </c>
    </row>
    <row r="187" spans="1:5" ht="12.75">
      <c r="A187" s="3" t="s">
        <v>90</v>
      </c>
      <c r="B187" s="3">
        <v>10471.83</v>
      </c>
      <c r="C187" s="3">
        <v>66361.4</v>
      </c>
      <c r="D187" s="3">
        <v>0</v>
      </c>
      <c r="E187" s="3">
        <v>0</v>
      </c>
    </row>
    <row r="188" spans="1:5" ht="12.75">
      <c r="A188" s="3" t="s">
        <v>92</v>
      </c>
      <c r="B188" s="3">
        <v>10471.83</v>
      </c>
      <c r="C188" s="3">
        <v>66361.4</v>
      </c>
      <c r="D188" s="3">
        <v>0</v>
      </c>
      <c r="E188" s="3">
        <v>0</v>
      </c>
    </row>
    <row r="189" spans="1:5" ht="12.75">
      <c r="A189" s="65" t="s">
        <v>70</v>
      </c>
      <c r="B189" s="66">
        <v>3318.07</v>
      </c>
      <c r="C189" s="66">
        <v>6636.14</v>
      </c>
      <c r="D189" s="66">
        <v>2654.46</v>
      </c>
      <c r="E189" s="66">
        <v>2654.46</v>
      </c>
    </row>
    <row r="190" spans="1:5" ht="12.75">
      <c r="A190" s="3" t="s">
        <v>90</v>
      </c>
      <c r="B190" s="3">
        <v>3318.07</v>
      </c>
      <c r="C190" s="3">
        <v>6636.14</v>
      </c>
      <c r="D190" s="3">
        <v>2654.46</v>
      </c>
      <c r="E190" s="3">
        <v>2654.46</v>
      </c>
    </row>
    <row r="191" spans="1:5" ht="12.75">
      <c r="A191" s="3" t="s">
        <v>92</v>
      </c>
      <c r="B191" s="3">
        <v>3318.07</v>
      </c>
      <c r="C191" s="3">
        <v>6636.14</v>
      </c>
      <c r="D191" s="3">
        <v>2654.46</v>
      </c>
      <c r="E191" s="3">
        <v>2654.46</v>
      </c>
    </row>
    <row r="192" spans="1:5" ht="12.75">
      <c r="A192" s="65" t="s">
        <v>73</v>
      </c>
      <c r="B192" s="66">
        <v>76302.34</v>
      </c>
      <c r="C192" s="66">
        <v>86269.82</v>
      </c>
      <c r="D192" s="66">
        <v>63706.95</v>
      </c>
      <c r="E192" s="66">
        <v>63706.95</v>
      </c>
    </row>
    <row r="193" spans="1:5" ht="12.75">
      <c r="A193" s="3" t="s">
        <v>90</v>
      </c>
      <c r="B193" s="3">
        <v>76302.34</v>
      </c>
      <c r="C193" s="3">
        <v>86269.82</v>
      </c>
      <c r="D193" s="3">
        <v>63706.95</v>
      </c>
      <c r="E193" s="3">
        <v>63706.95</v>
      </c>
    </row>
    <row r="194" spans="1:5" ht="12.75">
      <c r="A194" s="3" t="s">
        <v>91</v>
      </c>
      <c r="B194" s="3">
        <v>2627.91</v>
      </c>
      <c r="C194" s="3">
        <v>26544.56</v>
      </c>
      <c r="D194" s="3">
        <v>13272.28</v>
      </c>
      <c r="E194" s="3">
        <v>13272.28</v>
      </c>
    </row>
    <row r="195" spans="1:5" ht="12.75">
      <c r="A195" s="3" t="s">
        <v>92</v>
      </c>
      <c r="B195" s="3">
        <v>73674.43</v>
      </c>
      <c r="C195" s="3">
        <v>59725.26</v>
      </c>
      <c r="D195" s="3">
        <v>50434.67</v>
      </c>
      <c r="E195" s="3">
        <v>50434.67</v>
      </c>
    </row>
    <row r="196" spans="1:5" ht="12.75">
      <c r="A196" s="65" t="s">
        <v>64</v>
      </c>
      <c r="B196" s="66">
        <v>13272.28</v>
      </c>
      <c r="C196" s="66">
        <v>0</v>
      </c>
      <c r="D196" s="66">
        <v>13272.28</v>
      </c>
      <c r="E196" s="66">
        <v>0</v>
      </c>
    </row>
    <row r="197" spans="1:5" ht="12.75">
      <c r="A197" s="3" t="s">
        <v>90</v>
      </c>
      <c r="B197" s="3">
        <v>13272.28</v>
      </c>
      <c r="C197" s="3">
        <v>0</v>
      </c>
      <c r="D197" s="3">
        <v>13272.28</v>
      </c>
      <c r="E197" s="3">
        <v>0</v>
      </c>
    </row>
    <row r="198" spans="1:5" ht="12.75">
      <c r="A198" s="3" t="s">
        <v>92</v>
      </c>
      <c r="B198" s="3">
        <v>13272.28</v>
      </c>
      <c r="C198" s="3">
        <v>0</v>
      </c>
      <c r="D198" s="3">
        <v>13272.28</v>
      </c>
      <c r="E198" s="3">
        <v>0</v>
      </c>
    </row>
    <row r="199" spans="1:5" ht="12.75">
      <c r="A199" s="65" t="s">
        <v>65</v>
      </c>
      <c r="B199" s="66">
        <v>0</v>
      </c>
      <c r="C199" s="66">
        <v>0</v>
      </c>
      <c r="D199" s="66">
        <v>13272.28</v>
      </c>
      <c r="E199" s="66">
        <v>13272.28</v>
      </c>
    </row>
    <row r="200" spans="1:5" ht="12.75">
      <c r="A200" s="3" t="s">
        <v>90</v>
      </c>
      <c r="B200" s="3">
        <v>0</v>
      </c>
      <c r="C200" s="3">
        <v>0</v>
      </c>
      <c r="D200" s="3">
        <v>13272.28</v>
      </c>
      <c r="E200" s="3">
        <v>13272.28</v>
      </c>
    </row>
    <row r="201" spans="1:5" ht="12.75">
      <c r="A201" s="3" t="s">
        <v>92</v>
      </c>
      <c r="B201" s="3">
        <v>0</v>
      </c>
      <c r="C201" s="3">
        <v>0</v>
      </c>
      <c r="D201" s="3">
        <v>13272.28</v>
      </c>
      <c r="E201" s="3">
        <v>13272.28</v>
      </c>
    </row>
    <row r="202" spans="1:5" ht="12.75">
      <c r="A202" s="65" t="s">
        <v>67</v>
      </c>
      <c r="B202" s="66">
        <v>25350.06</v>
      </c>
      <c r="C202" s="66">
        <v>0</v>
      </c>
      <c r="D202" s="66">
        <v>0</v>
      </c>
      <c r="E202" s="66">
        <v>0</v>
      </c>
    </row>
    <row r="203" spans="1:5" ht="12.75">
      <c r="A203" s="3" t="s">
        <v>90</v>
      </c>
      <c r="B203" s="3">
        <v>25350.06</v>
      </c>
      <c r="C203" s="3">
        <v>0</v>
      </c>
      <c r="D203" s="3">
        <v>0</v>
      </c>
      <c r="E203" s="3">
        <v>0</v>
      </c>
    </row>
    <row r="204" spans="1:5" ht="12.75">
      <c r="A204" s="3" t="s">
        <v>92</v>
      </c>
      <c r="B204" s="3">
        <v>25350.06</v>
      </c>
      <c r="C204" s="3">
        <v>0</v>
      </c>
      <c r="D204" s="3">
        <v>0</v>
      </c>
      <c r="E204" s="3">
        <v>0</v>
      </c>
    </row>
    <row r="205" spans="1:5" ht="12.75">
      <c r="A205" s="102" t="s">
        <v>186</v>
      </c>
      <c r="B205" s="103">
        <v>112814.39</v>
      </c>
      <c r="C205" s="103">
        <v>112814.39</v>
      </c>
      <c r="D205" s="103">
        <v>112814.39</v>
      </c>
      <c r="E205" s="103">
        <v>33180.71</v>
      </c>
    </row>
    <row r="206" spans="1:5" ht="12.75">
      <c r="A206" s="65" t="s">
        <v>70</v>
      </c>
      <c r="B206" s="66">
        <v>3318.07</v>
      </c>
      <c r="C206" s="66">
        <v>0</v>
      </c>
      <c r="D206" s="66">
        <v>2654.46</v>
      </c>
      <c r="E206" s="66">
        <v>2654.46</v>
      </c>
    </row>
    <row r="207" spans="1:5" ht="12.75">
      <c r="A207" s="3" t="s">
        <v>90</v>
      </c>
      <c r="B207" s="3">
        <v>3318.07</v>
      </c>
      <c r="C207" s="3">
        <v>0</v>
      </c>
      <c r="D207" s="3">
        <v>2654.46</v>
      </c>
      <c r="E207" s="3">
        <v>2654.46</v>
      </c>
    </row>
    <row r="208" spans="1:5" ht="12.75">
      <c r="A208" s="3" t="s">
        <v>92</v>
      </c>
      <c r="B208" s="3">
        <v>3318.07</v>
      </c>
      <c r="C208" s="3">
        <v>0</v>
      </c>
      <c r="D208" s="3">
        <v>2654.46</v>
      </c>
      <c r="E208" s="3">
        <v>2654.46</v>
      </c>
    </row>
    <row r="209" spans="1:5" ht="12.75">
      <c r="A209" s="65" t="s">
        <v>73</v>
      </c>
      <c r="B209" s="66">
        <v>109496.32</v>
      </c>
      <c r="C209" s="66">
        <v>112814.39</v>
      </c>
      <c r="D209" s="66">
        <v>66361.4</v>
      </c>
      <c r="E209" s="66">
        <v>30526.25</v>
      </c>
    </row>
    <row r="210" spans="1:5" ht="12.75">
      <c r="A210" s="3" t="s">
        <v>90</v>
      </c>
      <c r="B210" s="3">
        <v>109496.32</v>
      </c>
      <c r="C210" s="3">
        <v>112814.39</v>
      </c>
      <c r="D210" s="3">
        <v>66361.4</v>
      </c>
      <c r="E210" s="3">
        <v>30526.25</v>
      </c>
    </row>
    <row r="211" spans="1:5" ht="12.75">
      <c r="A211" s="3" t="s">
        <v>92</v>
      </c>
      <c r="B211" s="3">
        <v>109496.32</v>
      </c>
      <c r="C211" s="3">
        <v>112814.39</v>
      </c>
      <c r="D211" s="3">
        <v>66361.4</v>
      </c>
      <c r="E211" s="3">
        <v>30526.25</v>
      </c>
    </row>
    <row r="212" spans="1:5" ht="12.75">
      <c r="A212" s="65" t="s">
        <v>64</v>
      </c>
      <c r="B212" s="66">
        <v>0</v>
      </c>
      <c r="C212" s="66">
        <v>0</v>
      </c>
      <c r="D212" s="66">
        <v>13272.28</v>
      </c>
      <c r="E212" s="66">
        <v>0</v>
      </c>
    </row>
    <row r="213" spans="1:5" ht="12.75">
      <c r="A213" s="3" t="s">
        <v>90</v>
      </c>
      <c r="B213" s="3">
        <v>0</v>
      </c>
      <c r="C213" s="3">
        <v>0</v>
      </c>
      <c r="D213" s="3">
        <v>13272.28</v>
      </c>
      <c r="E213" s="3">
        <v>0</v>
      </c>
    </row>
    <row r="214" spans="1:5" ht="12.75">
      <c r="A214" s="3" t="s">
        <v>92</v>
      </c>
      <c r="B214" s="3">
        <v>0</v>
      </c>
      <c r="C214" s="3">
        <v>0</v>
      </c>
      <c r="D214" s="3">
        <v>13272.28</v>
      </c>
      <c r="E214" s="3">
        <v>0</v>
      </c>
    </row>
    <row r="215" spans="1:5" ht="12.75">
      <c r="A215" s="65" t="s">
        <v>79</v>
      </c>
      <c r="B215" s="66">
        <v>0</v>
      </c>
      <c r="C215" s="66">
        <v>0</v>
      </c>
      <c r="D215" s="66">
        <v>30526.25</v>
      </c>
      <c r="E215" s="66">
        <v>0</v>
      </c>
    </row>
    <row r="216" spans="1:5" ht="12.75">
      <c r="A216" s="3" t="s">
        <v>90</v>
      </c>
      <c r="B216" s="3">
        <v>0</v>
      </c>
      <c r="C216" s="3">
        <v>0</v>
      </c>
      <c r="D216" s="3">
        <v>30526.25</v>
      </c>
      <c r="E216" s="3">
        <v>0</v>
      </c>
    </row>
    <row r="217" spans="1:5" ht="12.75">
      <c r="A217" s="3" t="s">
        <v>92</v>
      </c>
      <c r="B217" s="3">
        <v>0</v>
      </c>
      <c r="C217" s="3">
        <v>0</v>
      </c>
      <c r="D217" s="3">
        <v>30526.25</v>
      </c>
      <c r="E217" s="3">
        <v>0</v>
      </c>
    </row>
    <row r="218" spans="1:5" ht="12.75">
      <c r="A218" s="102" t="s">
        <v>187</v>
      </c>
      <c r="B218" s="103">
        <v>417355.16</v>
      </c>
      <c r="C218" s="103">
        <v>252173.33</v>
      </c>
      <c r="D218" s="103">
        <v>331807</v>
      </c>
      <c r="E218" s="103">
        <v>252173.32</v>
      </c>
    </row>
    <row r="219" spans="1:5" ht="12.75">
      <c r="A219" s="65" t="s">
        <v>61</v>
      </c>
      <c r="B219" s="66">
        <v>11583.66</v>
      </c>
      <c r="C219" s="66">
        <v>39816.84</v>
      </c>
      <c r="D219" s="66">
        <v>0</v>
      </c>
      <c r="E219" s="66">
        <v>0</v>
      </c>
    </row>
    <row r="220" spans="1:5" ht="12.75">
      <c r="A220" s="3" t="s">
        <v>90</v>
      </c>
      <c r="B220" s="3">
        <v>11583.66</v>
      </c>
      <c r="C220" s="3">
        <v>39816.84</v>
      </c>
      <c r="D220" s="3">
        <v>0</v>
      </c>
      <c r="E220" s="3">
        <v>0</v>
      </c>
    </row>
    <row r="221" spans="1:5" ht="12.75">
      <c r="A221" s="3" t="s">
        <v>94</v>
      </c>
      <c r="B221" s="3">
        <v>11583.66</v>
      </c>
      <c r="C221" s="3">
        <v>39816.84</v>
      </c>
      <c r="D221" s="3">
        <v>0</v>
      </c>
      <c r="E221" s="3">
        <v>0</v>
      </c>
    </row>
    <row r="222" spans="1:5" ht="12.75">
      <c r="A222" s="65" t="s">
        <v>73</v>
      </c>
      <c r="B222" s="66">
        <v>120777.75</v>
      </c>
      <c r="C222" s="66">
        <v>152631.23</v>
      </c>
      <c r="D222" s="66">
        <v>179175.78</v>
      </c>
      <c r="E222" s="66">
        <v>126086.66</v>
      </c>
    </row>
    <row r="223" spans="1:5" ht="12.75">
      <c r="A223" s="3" t="s">
        <v>90</v>
      </c>
      <c r="B223" s="3">
        <v>120777.75</v>
      </c>
      <c r="C223" s="3">
        <v>152631.23</v>
      </c>
      <c r="D223" s="3">
        <v>179175.78</v>
      </c>
      <c r="E223" s="3">
        <v>126086.66</v>
      </c>
    </row>
    <row r="224" spans="1:5" ht="12.75">
      <c r="A224" s="3" t="s">
        <v>92</v>
      </c>
      <c r="B224" s="3">
        <v>0</v>
      </c>
      <c r="C224" s="3">
        <v>39816.84</v>
      </c>
      <c r="D224" s="3">
        <v>59725.26</v>
      </c>
      <c r="E224" s="3">
        <v>33180.7</v>
      </c>
    </row>
    <row r="225" spans="1:5" ht="12.75">
      <c r="A225" s="3" t="s">
        <v>94</v>
      </c>
      <c r="B225" s="3">
        <v>120777.75</v>
      </c>
      <c r="C225" s="3">
        <v>112814.39</v>
      </c>
      <c r="D225" s="3">
        <v>119450.52</v>
      </c>
      <c r="E225" s="3">
        <v>92905.96</v>
      </c>
    </row>
    <row r="226" spans="1:5" ht="12.75">
      <c r="A226" s="65" t="s">
        <v>71</v>
      </c>
      <c r="B226" s="66">
        <v>6636.14</v>
      </c>
      <c r="C226" s="66">
        <v>6636.14</v>
      </c>
      <c r="D226" s="66">
        <v>13272.28</v>
      </c>
      <c r="E226" s="66">
        <v>13272.28</v>
      </c>
    </row>
    <row r="227" spans="1:5" ht="12.75">
      <c r="A227" s="3" t="s">
        <v>90</v>
      </c>
      <c r="B227" s="3">
        <v>6636.14</v>
      </c>
      <c r="C227" s="3">
        <v>6636.14</v>
      </c>
      <c r="D227" s="3">
        <v>13272.28</v>
      </c>
      <c r="E227" s="3">
        <v>13272.28</v>
      </c>
    </row>
    <row r="228" spans="1:5" ht="12.75">
      <c r="A228" s="3" t="s">
        <v>94</v>
      </c>
      <c r="B228" s="3">
        <v>6636.14</v>
      </c>
      <c r="C228" s="3">
        <v>6636.14</v>
      </c>
      <c r="D228" s="3">
        <v>13272.28</v>
      </c>
      <c r="E228" s="3">
        <v>13272.28</v>
      </c>
    </row>
    <row r="229" spans="1:5" ht="12.75">
      <c r="A229" s="65" t="s">
        <v>64</v>
      </c>
      <c r="B229" s="66">
        <v>106178.25</v>
      </c>
      <c r="C229" s="66">
        <v>53089.12</v>
      </c>
      <c r="D229" s="66">
        <v>39816.84</v>
      </c>
      <c r="E229" s="66">
        <v>39816.84</v>
      </c>
    </row>
    <row r="230" spans="1:5" ht="12.75">
      <c r="A230" s="3" t="s">
        <v>90</v>
      </c>
      <c r="B230" s="3">
        <v>106178.25</v>
      </c>
      <c r="C230" s="3">
        <v>53089.12</v>
      </c>
      <c r="D230" s="3">
        <v>39816.84</v>
      </c>
      <c r="E230" s="3">
        <v>39816.84</v>
      </c>
    </row>
    <row r="231" spans="1:5" ht="12.75">
      <c r="A231" s="3" t="s">
        <v>94</v>
      </c>
      <c r="B231" s="3">
        <v>106178.25</v>
      </c>
      <c r="C231" s="3">
        <v>53089.12</v>
      </c>
      <c r="D231" s="3">
        <v>39816.84</v>
      </c>
      <c r="E231" s="3">
        <v>39816.84</v>
      </c>
    </row>
    <row r="232" spans="1:5" ht="12.75">
      <c r="A232" s="65" t="s">
        <v>66</v>
      </c>
      <c r="B232" s="66">
        <v>78571.9</v>
      </c>
      <c r="C232" s="66">
        <v>0</v>
      </c>
      <c r="D232" s="66">
        <v>99542.1</v>
      </c>
      <c r="E232" s="66">
        <v>72997.54</v>
      </c>
    </row>
    <row r="233" spans="1:5" ht="12.75">
      <c r="A233" s="3" t="s">
        <v>90</v>
      </c>
      <c r="B233" s="3">
        <v>78571.9</v>
      </c>
      <c r="C233" s="3">
        <v>0</v>
      </c>
      <c r="D233" s="3">
        <v>99542.1</v>
      </c>
      <c r="E233" s="3">
        <v>72997.54</v>
      </c>
    </row>
    <row r="234" spans="1:5" ht="12.75">
      <c r="A234" s="3" t="s">
        <v>92</v>
      </c>
      <c r="B234" s="3">
        <v>78571.9</v>
      </c>
      <c r="C234" s="3">
        <v>0</v>
      </c>
      <c r="D234" s="3">
        <v>72997.54</v>
      </c>
      <c r="E234" s="3">
        <v>59725.26</v>
      </c>
    </row>
    <row r="235" spans="1:5" ht="12.75">
      <c r="A235" s="3" t="s">
        <v>94</v>
      </c>
      <c r="B235" s="3">
        <v>0</v>
      </c>
      <c r="C235" s="3">
        <v>0</v>
      </c>
      <c r="D235" s="3">
        <v>26544.56</v>
      </c>
      <c r="E235" s="3">
        <v>13272.28</v>
      </c>
    </row>
    <row r="236" spans="1:5" ht="12.75">
      <c r="A236" s="65" t="s">
        <v>79</v>
      </c>
      <c r="B236" s="66">
        <v>93607.46</v>
      </c>
      <c r="C236" s="66">
        <v>0</v>
      </c>
      <c r="D236" s="66">
        <v>0</v>
      </c>
      <c r="E236" s="66">
        <v>0</v>
      </c>
    </row>
    <row r="237" spans="1:5" ht="12.75">
      <c r="A237" s="3" t="s">
        <v>90</v>
      </c>
      <c r="B237" s="3">
        <v>93607.46</v>
      </c>
      <c r="C237" s="3">
        <v>0</v>
      </c>
      <c r="D237" s="3">
        <v>0</v>
      </c>
      <c r="E237" s="3">
        <v>0</v>
      </c>
    </row>
    <row r="238" spans="1:5" ht="12.75">
      <c r="A238" s="3" t="s">
        <v>92</v>
      </c>
      <c r="B238" s="3">
        <v>46793.08</v>
      </c>
      <c r="C238" s="3">
        <v>0</v>
      </c>
      <c r="D238" s="3">
        <v>0</v>
      </c>
      <c r="E238" s="3">
        <v>0</v>
      </c>
    </row>
    <row r="239" spans="1:5" ht="12.75">
      <c r="A239" s="3" t="s">
        <v>94</v>
      </c>
      <c r="B239" s="3">
        <v>46814.38</v>
      </c>
      <c r="C239" s="3">
        <v>0</v>
      </c>
      <c r="D239" s="3">
        <v>0</v>
      </c>
      <c r="E239" s="3">
        <v>0</v>
      </c>
    </row>
    <row r="240" spans="1:5" ht="12.75">
      <c r="A240" s="102" t="s">
        <v>188</v>
      </c>
      <c r="B240" s="103">
        <v>26544.56</v>
      </c>
      <c r="C240" s="103">
        <v>13272.28</v>
      </c>
      <c r="D240" s="103">
        <v>13272.28</v>
      </c>
      <c r="E240" s="103">
        <v>13272.28</v>
      </c>
    </row>
    <row r="241" spans="1:5" ht="12.75">
      <c r="A241" s="65" t="s">
        <v>73</v>
      </c>
      <c r="B241" s="66">
        <v>26544.56</v>
      </c>
      <c r="C241" s="66">
        <v>13272.28</v>
      </c>
      <c r="D241" s="66">
        <v>13272.28</v>
      </c>
      <c r="E241" s="66">
        <v>13272.28</v>
      </c>
    </row>
    <row r="242" spans="1:5" ht="12.75">
      <c r="A242" s="3" t="s">
        <v>90</v>
      </c>
      <c r="B242" s="3">
        <v>26544.56</v>
      </c>
      <c r="C242" s="3">
        <v>13272.28</v>
      </c>
      <c r="D242" s="3">
        <v>13272.28</v>
      </c>
      <c r="E242" s="3">
        <v>13272.28</v>
      </c>
    </row>
    <row r="243" spans="1:5" ht="12.75">
      <c r="A243" s="3" t="s">
        <v>94</v>
      </c>
      <c r="B243" s="3">
        <v>26544.56</v>
      </c>
      <c r="C243" s="3">
        <v>13272.28</v>
      </c>
      <c r="D243" s="3">
        <v>13272.28</v>
      </c>
      <c r="E243" s="3">
        <v>13272.28</v>
      </c>
    </row>
    <row r="244" spans="1:5" ht="12.75">
      <c r="A244" s="100" t="s">
        <v>189</v>
      </c>
      <c r="B244" s="101">
        <v>159267.37</v>
      </c>
      <c r="C244" s="101">
        <v>119450.53</v>
      </c>
      <c r="D244" s="101">
        <v>75652</v>
      </c>
      <c r="E244" s="101">
        <v>57070.81</v>
      </c>
    </row>
    <row r="245" spans="1:5" ht="12.75">
      <c r="A245" s="102" t="s">
        <v>190</v>
      </c>
      <c r="B245" s="103">
        <v>66361.4</v>
      </c>
      <c r="C245" s="103">
        <v>26544.56</v>
      </c>
      <c r="D245" s="103">
        <v>26544.56</v>
      </c>
      <c r="E245" s="103">
        <v>26544.56</v>
      </c>
    </row>
    <row r="246" spans="1:5" ht="12.75">
      <c r="A246" s="65" t="s">
        <v>71</v>
      </c>
      <c r="B246" s="66">
        <v>66361.4</v>
      </c>
      <c r="C246" s="66">
        <v>26544.56</v>
      </c>
      <c r="D246" s="66">
        <v>26544.56</v>
      </c>
      <c r="E246" s="66">
        <v>26544.56</v>
      </c>
    </row>
    <row r="247" spans="1:5" ht="12.75">
      <c r="A247" s="3" t="s">
        <v>81</v>
      </c>
      <c r="B247" s="3">
        <v>66361.4</v>
      </c>
      <c r="C247" s="3">
        <v>26544.56</v>
      </c>
      <c r="D247" s="3">
        <v>26544.56</v>
      </c>
      <c r="E247" s="3">
        <v>26544.56</v>
      </c>
    </row>
    <row r="248" spans="1:5" ht="12.75">
      <c r="A248" s="3" t="s">
        <v>89</v>
      </c>
      <c r="B248" s="3">
        <v>66361.4</v>
      </c>
      <c r="C248" s="3">
        <v>26544.56</v>
      </c>
      <c r="D248" s="3">
        <v>26544.56</v>
      </c>
      <c r="E248" s="3">
        <v>26544.56</v>
      </c>
    </row>
    <row r="249" spans="1:5" ht="12.75">
      <c r="A249" s="102" t="s">
        <v>191</v>
      </c>
      <c r="B249" s="103">
        <v>39816.84</v>
      </c>
      <c r="C249" s="103">
        <v>39816.84</v>
      </c>
      <c r="D249" s="103">
        <v>26544.56</v>
      </c>
      <c r="E249" s="103">
        <v>13272.28</v>
      </c>
    </row>
    <row r="250" spans="1:5" ht="12.75">
      <c r="A250" s="65" t="s">
        <v>61</v>
      </c>
      <c r="B250" s="66">
        <v>0</v>
      </c>
      <c r="C250" s="66">
        <v>39816.84</v>
      </c>
      <c r="D250" s="66">
        <v>0</v>
      </c>
      <c r="E250" s="66">
        <v>0</v>
      </c>
    </row>
    <row r="251" spans="1:5" ht="12.75">
      <c r="A251" s="3" t="s">
        <v>90</v>
      </c>
      <c r="B251" s="3">
        <v>0</v>
      </c>
      <c r="C251" s="3">
        <v>39816.84</v>
      </c>
      <c r="D251" s="3">
        <v>0</v>
      </c>
      <c r="E251" s="3">
        <v>0</v>
      </c>
    </row>
    <row r="252" spans="1:5" ht="12.75">
      <c r="A252" s="3" t="s">
        <v>92</v>
      </c>
      <c r="B252" s="3">
        <v>0</v>
      </c>
      <c r="C252" s="3">
        <v>39816.84</v>
      </c>
      <c r="D252" s="3">
        <v>0</v>
      </c>
      <c r="E252" s="3">
        <v>0</v>
      </c>
    </row>
    <row r="253" spans="1:5" ht="12.75">
      <c r="A253" s="65" t="s">
        <v>79</v>
      </c>
      <c r="B253" s="66">
        <v>39816.84</v>
      </c>
      <c r="C253" s="66">
        <v>0</v>
      </c>
      <c r="D253" s="66">
        <v>26544.56</v>
      </c>
      <c r="E253" s="66">
        <v>13272.28</v>
      </c>
    </row>
    <row r="254" spans="1:5" ht="12.75">
      <c r="A254" s="3" t="s">
        <v>90</v>
      </c>
      <c r="B254" s="3">
        <v>39816.84</v>
      </c>
      <c r="C254" s="3">
        <v>0</v>
      </c>
      <c r="D254" s="3">
        <v>26544.56</v>
      </c>
      <c r="E254" s="3">
        <v>13272.28</v>
      </c>
    </row>
    <row r="255" spans="1:5" ht="12.75">
      <c r="A255" s="3" t="s">
        <v>92</v>
      </c>
      <c r="B255" s="3">
        <v>39816.84</v>
      </c>
      <c r="C255" s="3">
        <v>0</v>
      </c>
      <c r="D255" s="3">
        <v>26544.56</v>
      </c>
      <c r="E255" s="3">
        <v>13272.28</v>
      </c>
    </row>
    <row r="256" spans="1:5" ht="12.75">
      <c r="A256" s="102" t="s">
        <v>192</v>
      </c>
      <c r="B256" s="103">
        <v>13272.28</v>
      </c>
      <c r="C256" s="103">
        <v>13272.28</v>
      </c>
      <c r="D256" s="103">
        <v>13272.28</v>
      </c>
      <c r="E256" s="103">
        <v>13272.28</v>
      </c>
    </row>
    <row r="257" spans="1:5" ht="12.75">
      <c r="A257" s="65" t="s">
        <v>79</v>
      </c>
      <c r="B257" s="66">
        <v>13272.28</v>
      </c>
      <c r="C257" s="66">
        <v>13272.28</v>
      </c>
      <c r="D257" s="66">
        <v>13272.28</v>
      </c>
      <c r="E257" s="66">
        <v>13272.28</v>
      </c>
    </row>
    <row r="258" spans="1:5" ht="12.75">
      <c r="A258" s="3" t="s">
        <v>90</v>
      </c>
      <c r="B258" s="3">
        <v>13272.28</v>
      </c>
      <c r="C258" s="3">
        <v>13272.28</v>
      </c>
      <c r="D258" s="3">
        <v>13272.28</v>
      </c>
      <c r="E258" s="3">
        <v>13272.28</v>
      </c>
    </row>
    <row r="259" spans="1:5" ht="12.75">
      <c r="A259" s="3" t="s">
        <v>94</v>
      </c>
      <c r="B259" s="3">
        <v>13272.28</v>
      </c>
      <c r="C259" s="3">
        <v>13272.28</v>
      </c>
      <c r="D259" s="3">
        <v>13272.28</v>
      </c>
      <c r="E259" s="3">
        <v>13272.28</v>
      </c>
    </row>
    <row r="260" spans="1:5" ht="12.75">
      <c r="A260" s="102" t="s">
        <v>193</v>
      </c>
      <c r="B260" s="103">
        <v>19908.42</v>
      </c>
      <c r="C260" s="103">
        <v>19908.42</v>
      </c>
      <c r="D260" s="103">
        <v>6636.14</v>
      </c>
      <c r="E260" s="103">
        <v>1327.23</v>
      </c>
    </row>
    <row r="261" spans="1:5" ht="12.75">
      <c r="A261" s="65" t="s">
        <v>79</v>
      </c>
      <c r="B261" s="66">
        <v>19908.42</v>
      </c>
      <c r="C261" s="66">
        <v>19908.42</v>
      </c>
      <c r="D261" s="66">
        <v>6636.14</v>
      </c>
      <c r="E261" s="66">
        <v>1327.23</v>
      </c>
    </row>
    <row r="262" spans="1:5" ht="12.75">
      <c r="A262" s="3" t="s">
        <v>90</v>
      </c>
      <c r="B262" s="3">
        <v>19908.42</v>
      </c>
      <c r="C262" s="3">
        <v>19908.42</v>
      </c>
      <c r="D262" s="3">
        <v>6636.14</v>
      </c>
      <c r="E262" s="3">
        <v>1327.23</v>
      </c>
    </row>
    <row r="263" spans="1:5" ht="12.75">
      <c r="A263" s="3" t="s">
        <v>94</v>
      </c>
      <c r="B263" s="3">
        <v>19908.42</v>
      </c>
      <c r="C263" s="3">
        <v>19908.42</v>
      </c>
      <c r="D263" s="3">
        <v>6636.14</v>
      </c>
      <c r="E263" s="3">
        <v>1327.23</v>
      </c>
    </row>
    <row r="264" spans="1:5" ht="12.75">
      <c r="A264" s="102" t="s">
        <v>194</v>
      </c>
      <c r="B264" s="103">
        <v>1327.23</v>
      </c>
      <c r="C264" s="103">
        <v>1327.23</v>
      </c>
      <c r="D264" s="103">
        <v>1327.23</v>
      </c>
      <c r="E264" s="103">
        <v>1327.23</v>
      </c>
    </row>
    <row r="265" spans="1:5" ht="12.75">
      <c r="A265" s="65" t="s">
        <v>79</v>
      </c>
      <c r="B265" s="66">
        <v>1327.23</v>
      </c>
      <c r="C265" s="66">
        <v>1327.23</v>
      </c>
      <c r="D265" s="66">
        <v>1327.23</v>
      </c>
      <c r="E265" s="66">
        <v>1327.23</v>
      </c>
    </row>
    <row r="266" spans="1:5" ht="12.75">
      <c r="A266" s="3" t="s">
        <v>90</v>
      </c>
      <c r="B266" s="3">
        <v>1327.23</v>
      </c>
      <c r="C266" s="3">
        <v>1327.23</v>
      </c>
      <c r="D266" s="3">
        <v>1327.23</v>
      </c>
      <c r="E266" s="3">
        <v>1327.23</v>
      </c>
    </row>
    <row r="267" spans="1:5" ht="12.75">
      <c r="A267" s="3" t="s">
        <v>92</v>
      </c>
      <c r="B267" s="3">
        <v>1327.23</v>
      </c>
      <c r="C267" s="3">
        <v>1327.23</v>
      </c>
      <c r="D267" s="3">
        <v>1327.23</v>
      </c>
      <c r="E267" s="3">
        <v>1327.23</v>
      </c>
    </row>
    <row r="268" spans="1:5" ht="12.75">
      <c r="A268" s="102" t="s">
        <v>195</v>
      </c>
      <c r="B268" s="103">
        <v>1327.23</v>
      </c>
      <c r="C268" s="103">
        <v>1327.23</v>
      </c>
      <c r="D268" s="103">
        <v>1327.23</v>
      </c>
      <c r="E268" s="103">
        <v>1327.23</v>
      </c>
    </row>
    <row r="269" spans="1:5" ht="12.75">
      <c r="A269" s="65" t="s">
        <v>79</v>
      </c>
      <c r="B269" s="66">
        <v>1327.23</v>
      </c>
      <c r="C269" s="66">
        <v>1327.23</v>
      </c>
      <c r="D269" s="66">
        <v>1327.23</v>
      </c>
      <c r="E269" s="66">
        <v>1327.23</v>
      </c>
    </row>
    <row r="270" spans="1:5" ht="12.75">
      <c r="A270" s="3" t="s">
        <v>90</v>
      </c>
      <c r="B270" s="3">
        <v>1327.23</v>
      </c>
      <c r="C270" s="3">
        <v>1327.23</v>
      </c>
      <c r="D270" s="3">
        <v>1327.23</v>
      </c>
      <c r="E270" s="3">
        <v>1327.23</v>
      </c>
    </row>
    <row r="271" spans="1:5" ht="12.75">
      <c r="A271" s="3" t="s">
        <v>92</v>
      </c>
      <c r="B271" s="3">
        <v>1327.23</v>
      </c>
      <c r="C271" s="3">
        <v>1327.23</v>
      </c>
      <c r="D271" s="3">
        <v>1327.23</v>
      </c>
      <c r="E271" s="3">
        <v>1327.23</v>
      </c>
    </row>
    <row r="272" spans="1:5" ht="12.75">
      <c r="A272" s="102" t="s">
        <v>196</v>
      </c>
      <c r="B272" s="103">
        <v>17253.97</v>
      </c>
      <c r="C272" s="103">
        <v>17253.97</v>
      </c>
      <c r="D272" s="103">
        <v>0</v>
      </c>
      <c r="E272" s="103">
        <v>0</v>
      </c>
    </row>
    <row r="273" spans="1:5" ht="12.75">
      <c r="A273" s="65" t="s">
        <v>79</v>
      </c>
      <c r="B273" s="66">
        <v>17253.97</v>
      </c>
      <c r="C273" s="66">
        <v>17253.97</v>
      </c>
      <c r="D273" s="66">
        <v>0</v>
      </c>
      <c r="E273" s="66">
        <v>0</v>
      </c>
    </row>
    <row r="274" spans="1:5" ht="12.75">
      <c r="A274" s="3" t="s">
        <v>90</v>
      </c>
      <c r="B274" s="3">
        <v>17253.97</v>
      </c>
      <c r="C274" s="3">
        <v>17253.97</v>
      </c>
      <c r="D274" s="3">
        <v>0</v>
      </c>
      <c r="E274" s="3">
        <v>0</v>
      </c>
    </row>
    <row r="275" spans="1:5" ht="12.75">
      <c r="A275" s="3" t="s">
        <v>91</v>
      </c>
      <c r="B275" s="3">
        <v>17253.97</v>
      </c>
      <c r="C275" s="3">
        <v>17253.97</v>
      </c>
      <c r="D275" s="3">
        <v>0</v>
      </c>
      <c r="E275" s="3">
        <v>0</v>
      </c>
    </row>
    <row r="276" spans="1:5" ht="12.75">
      <c r="A276" s="100" t="s">
        <v>197</v>
      </c>
      <c r="B276" s="101">
        <v>134050.04</v>
      </c>
      <c r="C276" s="101">
        <v>107505.47</v>
      </c>
      <c r="D276" s="101">
        <v>94233.19</v>
      </c>
      <c r="E276" s="101">
        <v>94233.19</v>
      </c>
    </row>
    <row r="277" spans="1:5" ht="12.75">
      <c r="A277" s="102" t="s">
        <v>198</v>
      </c>
      <c r="B277" s="103">
        <v>26544.56</v>
      </c>
      <c r="C277" s="103">
        <v>13272.28</v>
      </c>
      <c r="D277" s="103">
        <v>26544.56</v>
      </c>
      <c r="E277" s="103">
        <v>13272.28</v>
      </c>
    </row>
    <row r="278" spans="1:5" ht="12.75">
      <c r="A278" s="65" t="s">
        <v>71</v>
      </c>
      <c r="B278" s="66">
        <v>26544.56</v>
      </c>
      <c r="C278" s="66">
        <v>13272.28</v>
      </c>
      <c r="D278" s="66">
        <v>26544.56</v>
      </c>
      <c r="E278" s="66">
        <v>13272.28</v>
      </c>
    </row>
    <row r="279" spans="1:5" ht="12.75">
      <c r="A279" s="3" t="s">
        <v>81</v>
      </c>
      <c r="B279" s="3">
        <v>26544.56</v>
      </c>
      <c r="C279" s="3">
        <v>13272.28</v>
      </c>
      <c r="D279" s="3">
        <v>26544.56</v>
      </c>
      <c r="E279" s="3">
        <v>13272.28</v>
      </c>
    </row>
    <row r="280" spans="1:5" ht="12.75">
      <c r="A280" s="3" t="s">
        <v>83</v>
      </c>
      <c r="B280" s="3">
        <v>26544.56</v>
      </c>
      <c r="C280" s="3">
        <v>13272.28</v>
      </c>
      <c r="D280" s="3">
        <v>26544.56</v>
      </c>
      <c r="E280" s="3">
        <v>13272.28</v>
      </c>
    </row>
    <row r="281" spans="1:5" ht="12.75">
      <c r="A281" s="102" t="s">
        <v>199</v>
      </c>
      <c r="B281" s="103">
        <v>107505.48</v>
      </c>
      <c r="C281" s="103">
        <v>94233.19</v>
      </c>
      <c r="D281" s="103">
        <v>67688.63</v>
      </c>
      <c r="E281" s="103">
        <v>80960.91</v>
      </c>
    </row>
    <row r="282" spans="1:5" ht="12.75">
      <c r="A282" s="65" t="s">
        <v>61</v>
      </c>
      <c r="B282" s="66">
        <v>104851.02</v>
      </c>
      <c r="C282" s="66">
        <v>94233.19</v>
      </c>
      <c r="D282" s="66">
        <v>67688.63</v>
      </c>
      <c r="E282" s="66">
        <v>80960.91</v>
      </c>
    </row>
    <row r="283" spans="1:5" ht="12.75">
      <c r="A283" s="3" t="s">
        <v>81</v>
      </c>
      <c r="B283" s="3">
        <v>27871.79</v>
      </c>
      <c r="C283" s="3">
        <v>27871.79</v>
      </c>
      <c r="D283" s="3">
        <v>14599.51</v>
      </c>
      <c r="E283" s="3">
        <v>14599.51</v>
      </c>
    </row>
    <row r="284" spans="1:5" ht="12.75">
      <c r="A284" s="3" t="s">
        <v>83</v>
      </c>
      <c r="B284" s="3">
        <v>27871.79</v>
      </c>
      <c r="C284" s="3">
        <v>27871.79</v>
      </c>
      <c r="D284" s="3">
        <v>14599.51</v>
      </c>
      <c r="E284" s="3">
        <v>14599.51</v>
      </c>
    </row>
    <row r="285" spans="1:5" ht="12.75">
      <c r="A285" s="3" t="s">
        <v>90</v>
      </c>
      <c r="B285" s="3">
        <v>76979.23</v>
      </c>
      <c r="C285" s="3">
        <v>66361.4</v>
      </c>
      <c r="D285" s="3">
        <v>53089.12</v>
      </c>
      <c r="E285" s="3">
        <v>66361.4</v>
      </c>
    </row>
    <row r="286" spans="1:5" ht="12.75">
      <c r="A286" s="3" t="s">
        <v>91</v>
      </c>
      <c r="B286" s="3">
        <v>39816.84</v>
      </c>
      <c r="C286" s="3">
        <v>39816.84</v>
      </c>
      <c r="D286" s="3">
        <v>26544.56</v>
      </c>
      <c r="E286" s="3">
        <v>39816.84</v>
      </c>
    </row>
    <row r="287" spans="1:5" ht="12.75">
      <c r="A287" s="3" t="s">
        <v>92</v>
      </c>
      <c r="B287" s="3">
        <v>37162.39</v>
      </c>
      <c r="C287" s="3">
        <v>26544.56</v>
      </c>
      <c r="D287" s="3">
        <v>26544.56</v>
      </c>
      <c r="E287" s="3">
        <v>26544.56</v>
      </c>
    </row>
    <row r="288" spans="1:5" ht="12.75">
      <c r="A288" s="65" t="s">
        <v>71</v>
      </c>
      <c r="B288" s="66">
        <v>2654.46</v>
      </c>
      <c r="C288" s="66">
        <v>0</v>
      </c>
      <c r="D288" s="66">
        <v>0</v>
      </c>
      <c r="E288" s="66">
        <v>0</v>
      </c>
    </row>
    <row r="289" spans="1:5" ht="12.75">
      <c r="A289" s="3" t="s">
        <v>90</v>
      </c>
      <c r="B289" s="3">
        <v>2654.46</v>
      </c>
      <c r="C289" s="3">
        <v>0</v>
      </c>
      <c r="D289" s="3">
        <v>0</v>
      </c>
      <c r="E289" s="3">
        <v>0</v>
      </c>
    </row>
    <row r="290" spans="1:5" ht="12.75">
      <c r="A290" s="3" t="s">
        <v>92</v>
      </c>
      <c r="B290" s="3">
        <v>2654.46</v>
      </c>
      <c r="C290" s="3">
        <v>0</v>
      </c>
      <c r="D290" s="3">
        <v>0</v>
      </c>
      <c r="E290" s="3">
        <v>0</v>
      </c>
    </row>
    <row r="291" spans="1:5" ht="12.75">
      <c r="A291" s="98" t="s">
        <v>200</v>
      </c>
      <c r="B291" s="99">
        <v>501345.76</v>
      </c>
      <c r="C291" s="99">
        <v>1748410.61</v>
      </c>
      <c r="D291" s="99">
        <v>1698851.93</v>
      </c>
      <c r="E291" s="99">
        <v>419364.27</v>
      </c>
    </row>
    <row r="292" spans="1:5" ht="12.75">
      <c r="A292" s="100" t="s">
        <v>201</v>
      </c>
      <c r="B292" s="101">
        <v>118256.02</v>
      </c>
      <c r="C292" s="101">
        <v>1380582.66</v>
      </c>
      <c r="D292" s="101">
        <v>1380582.65</v>
      </c>
      <c r="E292" s="101">
        <v>45391.2</v>
      </c>
    </row>
    <row r="293" spans="1:5" ht="12.75">
      <c r="A293" s="102" t="s">
        <v>202</v>
      </c>
      <c r="B293" s="103">
        <v>2654.46</v>
      </c>
      <c r="C293" s="103">
        <v>3981.68</v>
      </c>
      <c r="D293" s="103">
        <v>3981.68</v>
      </c>
      <c r="E293" s="103">
        <v>3981.68</v>
      </c>
    </row>
    <row r="294" spans="1:5" ht="12.75">
      <c r="A294" s="65" t="s">
        <v>61</v>
      </c>
      <c r="B294" s="66">
        <v>2654.46</v>
      </c>
      <c r="C294" s="66">
        <v>3981.68</v>
      </c>
      <c r="D294" s="66">
        <v>3981.68</v>
      </c>
      <c r="E294" s="66">
        <v>3981.68</v>
      </c>
    </row>
    <row r="295" spans="1:5" ht="12.75">
      <c r="A295" s="3" t="s">
        <v>81</v>
      </c>
      <c r="B295" s="3">
        <v>2654.46</v>
      </c>
      <c r="C295" s="3">
        <v>3981.68</v>
      </c>
      <c r="D295" s="3">
        <v>3981.68</v>
      </c>
      <c r="E295" s="3">
        <v>3981.68</v>
      </c>
    </row>
    <row r="296" spans="1:5" ht="12.75">
      <c r="A296" s="3" t="s">
        <v>87</v>
      </c>
      <c r="B296" s="3">
        <v>2654.46</v>
      </c>
      <c r="C296" s="3">
        <v>3981.68</v>
      </c>
      <c r="D296" s="3">
        <v>3981.68</v>
      </c>
      <c r="E296" s="3">
        <v>3981.68</v>
      </c>
    </row>
    <row r="297" spans="1:5" ht="12.75">
      <c r="A297" s="102" t="s">
        <v>203</v>
      </c>
      <c r="B297" s="103">
        <v>7963.37</v>
      </c>
      <c r="C297" s="103">
        <v>7963.37</v>
      </c>
      <c r="D297" s="103">
        <v>7963.37</v>
      </c>
      <c r="E297" s="103">
        <v>0</v>
      </c>
    </row>
    <row r="298" spans="1:5" ht="12.75">
      <c r="A298" s="65" t="s">
        <v>61</v>
      </c>
      <c r="B298" s="66">
        <v>7963.37</v>
      </c>
      <c r="C298" s="66">
        <v>7963.37</v>
      </c>
      <c r="D298" s="66">
        <v>7963.37</v>
      </c>
      <c r="E298" s="66">
        <v>0</v>
      </c>
    </row>
    <row r="299" spans="1:5" ht="12.75">
      <c r="A299" s="3" t="s">
        <v>81</v>
      </c>
      <c r="B299" s="3">
        <v>7963.37</v>
      </c>
      <c r="C299" s="3">
        <v>7963.37</v>
      </c>
      <c r="D299" s="3">
        <v>7963.37</v>
      </c>
      <c r="E299" s="3">
        <v>0</v>
      </c>
    </row>
    <row r="300" spans="1:5" ht="12.75">
      <c r="A300" s="3" t="s">
        <v>87</v>
      </c>
      <c r="B300" s="3">
        <v>7963.37</v>
      </c>
      <c r="C300" s="3">
        <v>7963.37</v>
      </c>
      <c r="D300" s="3">
        <v>7963.37</v>
      </c>
      <c r="E300" s="3">
        <v>0</v>
      </c>
    </row>
    <row r="301" spans="1:5" ht="12.75">
      <c r="A301" s="102" t="s">
        <v>204</v>
      </c>
      <c r="B301" s="103">
        <v>39285.95</v>
      </c>
      <c r="C301" s="103">
        <v>41409.52</v>
      </c>
      <c r="D301" s="103">
        <v>41409.52</v>
      </c>
      <c r="E301" s="103">
        <v>41409.52</v>
      </c>
    </row>
    <row r="302" spans="1:5" ht="12.75">
      <c r="A302" s="65" t="s">
        <v>61</v>
      </c>
      <c r="B302" s="66">
        <v>39285.95</v>
      </c>
      <c r="C302" s="66">
        <v>41409.52</v>
      </c>
      <c r="D302" s="66">
        <v>41409.52</v>
      </c>
      <c r="E302" s="66">
        <v>41409.52</v>
      </c>
    </row>
    <row r="303" spans="1:5" ht="12.75">
      <c r="A303" s="3" t="s">
        <v>81</v>
      </c>
      <c r="B303" s="3">
        <v>39285.95</v>
      </c>
      <c r="C303" s="3">
        <v>41409.52</v>
      </c>
      <c r="D303" s="3">
        <v>41409.52</v>
      </c>
      <c r="E303" s="3">
        <v>41409.52</v>
      </c>
    </row>
    <row r="304" spans="1:5" ht="12.75">
      <c r="A304" s="3" t="s">
        <v>89</v>
      </c>
      <c r="B304" s="3">
        <v>39285.95</v>
      </c>
      <c r="C304" s="3">
        <v>41409.52</v>
      </c>
      <c r="D304" s="3">
        <v>41409.52</v>
      </c>
      <c r="E304" s="3">
        <v>41409.52</v>
      </c>
    </row>
    <row r="305" spans="1:5" ht="12.75">
      <c r="A305" s="102" t="s">
        <v>205</v>
      </c>
      <c r="B305" s="103">
        <v>68352.24</v>
      </c>
      <c r="C305" s="103">
        <v>1327228.09</v>
      </c>
      <c r="D305" s="103">
        <v>1327228.08</v>
      </c>
      <c r="E305" s="103">
        <v>0</v>
      </c>
    </row>
    <row r="306" spans="1:5" ht="12.75">
      <c r="A306" s="65" t="s">
        <v>66</v>
      </c>
      <c r="B306" s="66">
        <v>66361.4</v>
      </c>
      <c r="C306" s="66">
        <v>398168.43</v>
      </c>
      <c r="D306" s="66">
        <v>752538.32</v>
      </c>
      <c r="E306" s="66">
        <v>0</v>
      </c>
    </row>
    <row r="307" spans="1:5" ht="12.75">
      <c r="A307" s="3" t="s">
        <v>90</v>
      </c>
      <c r="B307" s="3">
        <v>66361.4</v>
      </c>
      <c r="C307" s="3">
        <v>398168.43</v>
      </c>
      <c r="D307" s="3">
        <v>752538.32</v>
      </c>
      <c r="E307" s="3">
        <v>0</v>
      </c>
    </row>
    <row r="308" spans="1:5" ht="12.75">
      <c r="A308" s="3" t="s">
        <v>92</v>
      </c>
      <c r="B308" s="3">
        <v>66361.4</v>
      </c>
      <c r="C308" s="3">
        <v>398168.43</v>
      </c>
      <c r="D308" s="3">
        <v>752538.32</v>
      </c>
      <c r="E308" s="3">
        <v>0</v>
      </c>
    </row>
    <row r="309" spans="1:5" ht="12.75">
      <c r="A309" s="65" t="s">
        <v>79</v>
      </c>
      <c r="B309" s="66">
        <v>1990.84</v>
      </c>
      <c r="C309" s="66">
        <v>0</v>
      </c>
      <c r="D309" s="66">
        <v>0</v>
      </c>
      <c r="E309" s="66">
        <v>0</v>
      </c>
    </row>
    <row r="310" spans="1:5" ht="12.75">
      <c r="A310" s="3" t="s">
        <v>90</v>
      </c>
      <c r="B310" s="3">
        <v>1990.84</v>
      </c>
      <c r="C310" s="3">
        <v>0</v>
      </c>
      <c r="D310" s="3">
        <v>0</v>
      </c>
      <c r="E310" s="3">
        <v>0</v>
      </c>
    </row>
    <row r="311" spans="1:5" ht="12.75">
      <c r="A311" s="3" t="s">
        <v>94</v>
      </c>
      <c r="B311" s="3">
        <v>1990.84</v>
      </c>
      <c r="C311" s="3">
        <v>0</v>
      </c>
      <c r="D311" s="3">
        <v>0</v>
      </c>
      <c r="E311" s="3">
        <v>0</v>
      </c>
    </row>
    <row r="312" spans="1:5" ht="12.75">
      <c r="A312" s="65" t="s">
        <v>93</v>
      </c>
      <c r="B312" s="66">
        <v>0</v>
      </c>
      <c r="C312" s="66">
        <v>929059.66</v>
      </c>
      <c r="D312" s="66">
        <v>574689.76</v>
      </c>
      <c r="E312" s="66">
        <v>0</v>
      </c>
    </row>
    <row r="313" spans="1:5" ht="12.75">
      <c r="A313" s="3" t="s">
        <v>90</v>
      </c>
      <c r="B313" s="3">
        <v>0</v>
      </c>
      <c r="C313" s="3">
        <v>929059.66</v>
      </c>
      <c r="D313" s="3">
        <v>574689.76</v>
      </c>
      <c r="E313" s="3">
        <v>0</v>
      </c>
    </row>
    <row r="314" spans="1:5" ht="12.75">
      <c r="A314" s="3" t="s">
        <v>92</v>
      </c>
      <c r="B314" s="3">
        <v>0</v>
      </c>
      <c r="C314" s="3">
        <v>929059.66</v>
      </c>
      <c r="D314" s="3">
        <v>574689.76</v>
      </c>
      <c r="E314" s="3">
        <v>0</v>
      </c>
    </row>
    <row r="315" spans="1:5" ht="12.75">
      <c r="A315" s="100" t="s">
        <v>206</v>
      </c>
      <c r="B315" s="101">
        <v>65857.05</v>
      </c>
      <c r="C315" s="101">
        <v>66494.12</v>
      </c>
      <c r="D315" s="101">
        <v>66494.12</v>
      </c>
      <c r="E315" s="101">
        <v>66494.12</v>
      </c>
    </row>
    <row r="316" spans="1:5" ht="12.75">
      <c r="A316" s="102" t="s">
        <v>207</v>
      </c>
      <c r="B316" s="103">
        <v>25217.33</v>
      </c>
      <c r="C316" s="103">
        <v>25217.33</v>
      </c>
      <c r="D316" s="103">
        <v>25217.33</v>
      </c>
      <c r="E316" s="103">
        <v>25217.33</v>
      </c>
    </row>
    <row r="317" spans="1:5" ht="12.75">
      <c r="A317" s="65" t="s">
        <v>61</v>
      </c>
      <c r="B317" s="66">
        <v>25217.33</v>
      </c>
      <c r="C317" s="66">
        <v>25217.33</v>
      </c>
      <c r="D317" s="66">
        <v>25217.33</v>
      </c>
      <c r="E317" s="66">
        <v>25217.33</v>
      </c>
    </row>
    <row r="318" spans="1:5" ht="12.75">
      <c r="A318" s="3" t="s">
        <v>81</v>
      </c>
      <c r="B318" s="3">
        <v>25217.33</v>
      </c>
      <c r="C318" s="3">
        <v>25217.33</v>
      </c>
      <c r="D318" s="3">
        <v>25217.33</v>
      </c>
      <c r="E318" s="3">
        <v>25217.33</v>
      </c>
    </row>
    <row r="319" spans="1:5" ht="12.75">
      <c r="A319" s="3" t="s">
        <v>87</v>
      </c>
      <c r="B319" s="3">
        <v>25217.33</v>
      </c>
      <c r="C319" s="3">
        <v>25217.33</v>
      </c>
      <c r="D319" s="3">
        <v>25217.33</v>
      </c>
      <c r="E319" s="3">
        <v>25217.33</v>
      </c>
    </row>
    <row r="320" spans="1:5" ht="12.75">
      <c r="A320" s="102" t="s">
        <v>208</v>
      </c>
      <c r="B320" s="103">
        <v>33180.7</v>
      </c>
      <c r="C320" s="103">
        <v>33180.7</v>
      </c>
      <c r="D320" s="103">
        <v>33180.7</v>
      </c>
      <c r="E320" s="103">
        <v>33180.7</v>
      </c>
    </row>
    <row r="321" spans="1:5" ht="12.75">
      <c r="A321" s="65" t="s">
        <v>61</v>
      </c>
      <c r="B321" s="66">
        <v>33180.7</v>
      </c>
      <c r="C321" s="66">
        <v>33180.7</v>
      </c>
      <c r="D321" s="66">
        <v>33180.7</v>
      </c>
      <c r="E321" s="66">
        <v>33180.7</v>
      </c>
    </row>
    <row r="322" spans="1:5" ht="12.75">
      <c r="A322" s="3" t="s">
        <v>81</v>
      </c>
      <c r="B322" s="3">
        <v>33180.7</v>
      </c>
      <c r="C322" s="3">
        <v>33180.7</v>
      </c>
      <c r="D322" s="3">
        <v>33180.7</v>
      </c>
      <c r="E322" s="3">
        <v>33180.7</v>
      </c>
    </row>
    <row r="323" spans="1:5" ht="12.75">
      <c r="A323" s="3" t="s">
        <v>87</v>
      </c>
      <c r="B323" s="3">
        <v>33180.7</v>
      </c>
      <c r="C323" s="3">
        <v>33180.7</v>
      </c>
      <c r="D323" s="3">
        <v>33180.7</v>
      </c>
      <c r="E323" s="3">
        <v>33180.7</v>
      </c>
    </row>
    <row r="324" spans="1:5" ht="12.75">
      <c r="A324" s="102" t="s">
        <v>209</v>
      </c>
      <c r="B324" s="103">
        <v>6131.79</v>
      </c>
      <c r="C324" s="103">
        <v>6768.86</v>
      </c>
      <c r="D324" s="103">
        <v>6768.86</v>
      </c>
      <c r="E324" s="103">
        <v>6768.86</v>
      </c>
    </row>
    <row r="325" spans="1:5" ht="12.75">
      <c r="A325" s="65" t="s">
        <v>61</v>
      </c>
      <c r="B325" s="66">
        <v>6131.79</v>
      </c>
      <c r="C325" s="66">
        <v>6768.86</v>
      </c>
      <c r="D325" s="66">
        <v>6768.86</v>
      </c>
      <c r="E325" s="66">
        <v>6768.86</v>
      </c>
    </row>
    <row r="326" spans="1:5" ht="12.75">
      <c r="A326" s="3" t="s">
        <v>81</v>
      </c>
      <c r="B326" s="3">
        <v>6131.79</v>
      </c>
      <c r="C326" s="3">
        <v>6768.86</v>
      </c>
      <c r="D326" s="3">
        <v>6768.86</v>
      </c>
      <c r="E326" s="3">
        <v>6768.86</v>
      </c>
    </row>
    <row r="327" spans="1:5" ht="12.75">
      <c r="A327" s="3" t="s">
        <v>83</v>
      </c>
      <c r="B327" s="3">
        <v>6131.79</v>
      </c>
      <c r="C327" s="3">
        <v>6768.86</v>
      </c>
      <c r="D327" s="3">
        <v>6768.86</v>
      </c>
      <c r="E327" s="3">
        <v>6768.86</v>
      </c>
    </row>
    <row r="328" spans="1:5" ht="12.75">
      <c r="A328" s="102" t="s">
        <v>210</v>
      </c>
      <c r="B328" s="103">
        <v>1327.23</v>
      </c>
      <c r="C328" s="103">
        <v>1327.23</v>
      </c>
      <c r="D328" s="103">
        <v>1327.23</v>
      </c>
      <c r="E328" s="103">
        <v>1327.23</v>
      </c>
    </row>
    <row r="329" spans="1:5" ht="12.75">
      <c r="A329" s="65" t="s">
        <v>61</v>
      </c>
      <c r="B329" s="66">
        <v>1327.23</v>
      </c>
      <c r="C329" s="66">
        <v>1327.23</v>
      </c>
      <c r="D329" s="66">
        <v>1327.23</v>
      </c>
      <c r="E329" s="66">
        <v>1327.23</v>
      </c>
    </row>
    <row r="330" spans="1:5" ht="12.75">
      <c r="A330" s="3" t="s">
        <v>81</v>
      </c>
      <c r="B330" s="3">
        <v>1327.23</v>
      </c>
      <c r="C330" s="3">
        <v>1327.23</v>
      </c>
      <c r="D330" s="3">
        <v>1327.23</v>
      </c>
      <c r="E330" s="3">
        <v>1327.23</v>
      </c>
    </row>
    <row r="331" spans="1:5" ht="12.75">
      <c r="A331" s="3" t="s">
        <v>87</v>
      </c>
      <c r="B331" s="3">
        <v>1327.23</v>
      </c>
      <c r="C331" s="3">
        <v>1327.23</v>
      </c>
      <c r="D331" s="3">
        <v>1327.23</v>
      </c>
      <c r="E331" s="3">
        <v>1327.23</v>
      </c>
    </row>
    <row r="332" spans="1:5" ht="12.75">
      <c r="A332" s="100" t="s">
        <v>211</v>
      </c>
      <c r="B332" s="101">
        <v>61052.49</v>
      </c>
      <c r="C332" s="101">
        <v>63706.95</v>
      </c>
      <c r="D332" s="101">
        <v>63706.95</v>
      </c>
      <c r="E332" s="101">
        <v>63706.95</v>
      </c>
    </row>
    <row r="333" spans="1:5" ht="12.75">
      <c r="A333" s="102" t="s">
        <v>212</v>
      </c>
      <c r="B333" s="103">
        <v>61052.49</v>
      </c>
      <c r="C333" s="103">
        <v>63706.95</v>
      </c>
      <c r="D333" s="103">
        <v>63706.95</v>
      </c>
      <c r="E333" s="103">
        <v>63706.95</v>
      </c>
    </row>
    <row r="334" spans="1:5" ht="12.75">
      <c r="A334" s="65" t="s">
        <v>61</v>
      </c>
      <c r="B334" s="66">
        <v>61052.49</v>
      </c>
      <c r="C334" s="66">
        <v>63706.95</v>
      </c>
      <c r="D334" s="66">
        <v>63706.95</v>
      </c>
      <c r="E334" s="66">
        <v>63706.95</v>
      </c>
    </row>
    <row r="335" spans="1:5" ht="12.75">
      <c r="A335" s="3" t="s">
        <v>81</v>
      </c>
      <c r="B335" s="3">
        <v>61052.49</v>
      </c>
      <c r="C335" s="3">
        <v>63706.95</v>
      </c>
      <c r="D335" s="3">
        <v>63706.95</v>
      </c>
      <c r="E335" s="3">
        <v>63706.95</v>
      </c>
    </row>
    <row r="336" spans="1:5" ht="12.75">
      <c r="A336" s="3" t="s">
        <v>88</v>
      </c>
      <c r="B336" s="3">
        <v>61052.49</v>
      </c>
      <c r="C336" s="3">
        <v>63706.95</v>
      </c>
      <c r="D336" s="3">
        <v>63706.95</v>
      </c>
      <c r="E336" s="3">
        <v>63706.95</v>
      </c>
    </row>
    <row r="337" spans="1:5" ht="12.75">
      <c r="A337" s="104" t="s">
        <v>213</v>
      </c>
      <c r="B337" s="105">
        <v>256180.2</v>
      </c>
      <c r="C337" s="105">
        <v>237626.88</v>
      </c>
      <c r="D337" s="105">
        <v>188068.21</v>
      </c>
      <c r="E337" s="105">
        <v>243772</v>
      </c>
    </row>
    <row r="338" spans="1:5" ht="12.75">
      <c r="A338" s="100" t="s">
        <v>201</v>
      </c>
      <c r="B338" s="101">
        <v>256180.2</v>
      </c>
      <c r="C338" s="101">
        <v>237626.88</v>
      </c>
      <c r="D338" s="101">
        <v>188068.21</v>
      </c>
      <c r="E338" s="101">
        <v>243772</v>
      </c>
    </row>
    <row r="339" spans="1:5" ht="12.75">
      <c r="A339" s="102" t="s">
        <v>214</v>
      </c>
      <c r="B339" s="103">
        <v>114407.05</v>
      </c>
      <c r="C339" s="103">
        <v>91313.28</v>
      </c>
      <c r="D339" s="103">
        <v>188068.21</v>
      </c>
      <c r="E339" s="103">
        <v>243772</v>
      </c>
    </row>
    <row r="340" spans="1:5" ht="12.75">
      <c r="A340" s="65" t="s">
        <v>61</v>
      </c>
      <c r="B340" s="66">
        <v>88924.29</v>
      </c>
      <c r="C340" s="66">
        <v>69812.2</v>
      </c>
      <c r="D340" s="66">
        <v>166567.13</v>
      </c>
      <c r="E340" s="66">
        <v>187802.78</v>
      </c>
    </row>
    <row r="341" spans="1:5" ht="12.75">
      <c r="A341" s="3" t="s">
        <v>81</v>
      </c>
      <c r="B341" s="3">
        <v>88924.29</v>
      </c>
      <c r="C341" s="3">
        <v>69812.2</v>
      </c>
      <c r="D341" s="3">
        <v>166567.13</v>
      </c>
      <c r="E341" s="3">
        <v>187802.78</v>
      </c>
    </row>
    <row r="342" spans="1:5" ht="12.75">
      <c r="A342" s="3" t="s">
        <v>82</v>
      </c>
      <c r="B342" s="3">
        <v>88127.95</v>
      </c>
      <c r="C342" s="3">
        <v>69015.86</v>
      </c>
      <c r="D342" s="3">
        <v>150640.39</v>
      </c>
      <c r="E342" s="3">
        <v>177848.57</v>
      </c>
    </row>
    <row r="343" spans="1:5" ht="12.75">
      <c r="A343" s="3" t="s">
        <v>83</v>
      </c>
      <c r="B343" s="3">
        <v>796.34</v>
      </c>
      <c r="C343" s="3">
        <v>796.34</v>
      </c>
      <c r="D343" s="3">
        <v>15926.74</v>
      </c>
      <c r="E343" s="3">
        <v>9954.21</v>
      </c>
    </row>
    <row r="344" spans="1:5" ht="12.75">
      <c r="A344" s="65" t="s">
        <v>69</v>
      </c>
      <c r="B344" s="66">
        <v>22562.86</v>
      </c>
      <c r="C344" s="66">
        <v>19908.41</v>
      </c>
      <c r="D344" s="66">
        <v>19908.41</v>
      </c>
      <c r="E344" s="66">
        <v>53314.76</v>
      </c>
    </row>
    <row r="345" spans="1:5" ht="12.75">
      <c r="A345" s="3" t="s">
        <v>81</v>
      </c>
      <c r="B345" s="3">
        <v>22562.86</v>
      </c>
      <c r="C345" s="3">
        <v>19908.41</v>
      </c>
      <c r="D345" s="3">
        <v>19908.41</v>
      </c>
      <c r="E345" s="3">
        <v>53314.76</v>
      </c>
    </row>
    <row r="346" spans="1:5" ht="12.75">
      <c r="A346" s="3" t="s">
        <v>83</v>
      </c>
      <c r="B346" s="3">
        <v>22217.78</v>
      </c>
      <c r="C346" s="3">
        <v>19563.33</v>
      </c>
      <c r="D346" s="3">
        <v>19563.33</v>
      </c>
      <c r="E346" s="3">
        <v>52624.6</v>
      </c>
    </row>
    <row r="347" spans="1:5" ht="12.75">
      <c r="A347" s="3" t="s">
        <v>85</v>
      </c>
      <c r="B347" s="3">
        <v>345.08</v>
      </c>
      <c r="C347" s="3">
        <v>345.08</v>
      </c>
      <c r="D347" s="3">
        <v>345.08</v>
      </c>
      <c r="E347" s="3">
        <v>690.16</v>
      </c>
    </row>
    <row r="348" spans="1:5" ht="12.75">
      <c r="A348" s="65" t="s">
        <v>63</v>
      </c>
      <c r="B348" s="66">
        <v>1592.67</v>
      </c>
      <c r="C348" s="66">
        <v>1592.67</v>
      </c>
      <c r="D348" s="66">
        <v>1592.67</v>
      </c>
      <c r="E348" s="66">
        <v>2654.46</v>
      </c>
    </row>
    <row r="349" spans="1:5" ht="12.75">
      <c r="A349" s="3" t="s">
        <v>81</v>
      </c>
      <c r="B349" s="3">
        <v>1592.67</v>
      </c>
      <c r="C349" s="3">
        <v>1592.67</v>
      </c>
      <c r="D349" s="3">
        <v>1592.67</v>
      </c>
      <c r="E349" s="3">
        <v>2654.46</v>
      </c>
    </row>
    <row r="350" spans="1:5" ht="12.75">
      <c r="A350" s="3" t="s">
        <v>83</v>
      </c>
      <c r="B350" s="3">
        <v>1592.67</v>
      </c>
      <c r="C350" s="3">
        <v>1592.67</v>
      </c>
      <c r="D350" s="3">
        <v>1592.67</v>
      </c>
      <c r="E350" s="3">
        <v>2654.46</v>
      </c>
    </row>
    <row r="351" spans="1:5" ht="12.75">
      <c r="A351" s="65" t="s">
        <v>75</v>
      </c>
      <c r="B351" s="66">
        <v>1327.23</v>
      </c>
      <c r="C351" s="66">
        <v>0</v>
      </c>
      <c r="D351" s="66">
        <v>0</v>
      </c>
      <c r="E351" s="66">
        <v>0</v>
      </c>
    </row>
    <row r="352" spans="1:5" ht="12.75">
      <c r="A352" s="3" t="s">
        <v>81</v>
      </c>
      <c r="B352" s="3">
        <v>1327.23</v>
      </c>
      <c r="C352" s="3">
        <v>0</v>
      </c>
      <c r="D352" s="3">
        <v>0</v>
      </c>
      <c r="E352" s="3">
        <v>0</v>
      </c>
    </row>
    <row r="353" spans="1:5" ht="12.75">
      <c r="A353" s="3" t="s">
        <v>83</v>
      </c>
      <c r="B353" s="3">
        <v>1327.23</v>
      </c>
      <c r="C353" s="3">
        <v>0</v>
      </c>
      <c r="D353" s="3">
        <v>0</v>
      </c>
      <c r="E353" s="3">
        <v>0</v>
      </c>
    </row>
    <row r="354" spans="1:5" ht="12.75">
      <c r="A354" s="102" t="s">
        <v>215</v>
      </c>
      <c r="B354" s="103">
        <v>141773.15</v>
      </c>
      <c r="C354" s="103">
        <v>146313.6</v>
      </c>
      <c r="D354" s="103">
        <v>0</v>
      </c>
      <c r="E354" s="103">
        <v>0</v>
      </c>
    </row>
    <row r="355" spans="1:5" ht="12.75">
      <c r="A355" s="65" t="s">
        <v>63</v>
      </c>
      <c r="B355" s="66">
        <v>21265.97</v>
      </c>
      <c r="C355" s="66">
        <v>21947.03</v>
      </c>
      <c r="D355" s="66">
        <v>0</v>
      </c>
      <c r="E355" s="66">
        <v>0</v>
      </c>
    </row>
    <row r="356" spans="1:5" ht="12.75">
      <c r="A356" s="3" t="s">
        <v>81</v>
      </c>
      <c r="B356" s="3">
        <v>21265.97</v>
      </c>
      <c r="C356" s="3">
        <v>21947.03</v>
      </c>
      <c r="D356" s="3">
        <v>0</v>
      </c>
      <c r="E356" s="3">
        <v>0</v>
      </c>
    </row>
    <row r="357" spans="1:5" ht="12.75">
      <c r="A357" s="3" t="s">
        <v>82</v>
      </c>
      <c r="B357" s="3">
        <v>13879.96</v>
      </c>
      <c r="C357" s="3">
        <v>18044.99</v>
      </c>
      <c r="D357" s="3">
        <v>0</v>
      </c>
      <c r="E357" s="3">
        <v>0</v>
      </c>
    </row>
    <row r="358" spans="1:5" ht="12.75">
      <c r="A358" s="3" t="s">
        <v>83</v>
      </c>
      <c r="B358" s="3">
        <v>7386.01</v>
      </c>
      <c r="C358" s="3">
        <v>3902.04</v>
      </c>
      <c r="D358" s="3">
        <v>0</v>
      </c>
      <c r="E358" s="3">
        <v>0</v>
      </c>
    </row>
    <row r="359" spans="1:5" ht="12.75">
      <c r="A359" s="65" t="s">
        <v>66</v>
      </c>
      <c r="B359" s="66">
        <v>120507.18</v>
      </c>
      <c r="C359" s="66">
        <v>124366.57</v>
      </c>
      <c r="D359" s="66">
        <v>0</v>
      </c>
      <c r="E359" s="66">
        <v>0</v>
      </c>
    </row>
    <row r="360" spans="1:5" ht="12.75">
      <c r="A360" s="3" t="s">
        <v>81</v>
      </c>
      <c r="B360" s="3">
        <v>120507.18</v>
      </c>
      <c r="C360" s="3">
        <v>124366.57</v>
      </c>
      <c r="D360" s="3">
        <v>0</v>
      </c>
      <c r="E360" s="3">
        <v>0</v>
      </c>
    </row>
    <row r="361" spans="1:5" ht="12.75">
      <c r="A361" s="3" t="s">
        <v>82</v>
      </c>
      <c r="B361" s="3">
        <v>78653.06</v>
      </c>
      <c r="C361" s="3">
        <v>102254.96</v>
      </c>
      <c r="D361" s="3">
        <v>0</v>
      </c>
      <c r="E361" s="3">
        <v>0</v>
      </c>
    </row>
    <row r="362" spans="1:5" ht="12.75">
      <c r="A362" s="3" t="s">
        <v>83</v>
      </c>
      <c r="B362" s="3">
        <v>41854.12</v>
      </c>
      <c r="C362" s="3">
        <v>22111.61</v>
      </c>
      <c r="D362" s="3">
        <v>0</v>
      </c>
      <c r="E362" s="3">
        <v>0</v>
      </c>
    </row>
    <row r="363" spans="1:5" ht="12.75">
      <c r="A363" s="98" t="s">
        <v>216</v>
      </c>
      <c r="B363" s="99">
        <v>480758.52</v>
      </c>
      <c r="C363" s="99">
        <v>384394.46</v>
      </c>
      <c r="D363" s="99">
        <v>202402.3</v>
      </c>
      <c r="E363" s="99">
        <v>182493.88</v>
      </c>
    </row>
    <row r="364" spans="1:5" ht="12.75">
      <c r="A364" s="100" t="s">
        <v>217</v>
      </c>
      <c r="B364" s="101">
        <v>312864.16</v>
      </c>
      <c r="C364" s="101">
        <v>138857.25</v>
      </c>
      <c r="D364" s="101">
        <v>63043.34</v>
      </c>
      <c r="E364" s="101">
        <v>63043.34</v>
      </c>
    </row>
    <row r="365" spans="1:5" ht="12.75">
      <c r="A365" s="102" t="s">
        <v>218</v>
      </c>
      <c r="B365" s="103">
        <v>25217.33</v>
      </c>
      <c r="C365" s="103">
        <v>25217.33</v>
      </c>
      <c r="D365" s="103">
        <v>25217.33</v>
      </c>
      <c r="E365" s="103">
        <v>25217.33</v>
      </c>
    </row>
    <row r="366" spans="1:5" ht="12.75">
      <c r="A366" s="65" t="s">
        <v>61</v>
      </c>
      <c r="B366" s="66">
        <v>23226.49</v>
      </c>
      <c r="C366" s="66">
        <v>23226.49</v>
      </c>
      <c r="D366" s="66">
        <v>23226.49</v>
      </c>
      <c r="E366" s="66">
        <v>23226.49</v>
      </c>
    </row>
    <row r="367" spans="1:5" ht="12.75">
      <c r="A367" s="3" t="s">
        <v>81</v>
      </c>
      <c r="B367" s="3">
        <v>23226.49</v>
      </c>
      <c r="C367" s="3">
        <v>23226.49</v>
      </c>
      <c r="D367" s="3">
        <v>23226.49</v>
      </c>
      <c r="E367" s="3">
        <v>23226.49</v>
      </c>
    </row>
    <row r="368" spans="1:5" ht="12.75">
      <c r="A368" s="3" t="s">
        <v>83</v>
      </c>
      <c r="B368" s="3">
        <v>23226.49</v>
      </c>
      <c r="C368" s="3">
        <v>23226.49</v>
      </c>
      <c r="D368" s="3">
        <v>23226.49</v>
      </c>
      <c r="E368" s="3">
        <v>23226.49</v>
      </c>
    </row>
    <row r="369" spans="1:5" ht="12.75">
      <c r="A369" s="65" t="s">
        <v>63</v>
      </c>
      <c r="B369" s="66">
        <v>663.61</v>
      </c>
      <c r="C369" s="66">
        <v>663.61</v>
      </c>
      <c r="D369" s="66">
        <v>663.61</v>
      </c>
      <c r="E369" s="66">
        <v>663.61</v>
      </c>
    </row>
    <row r="370" spans="1:5" ht="12.75">
      <c r="A370" s="3" t="s">
        <v>81</v>
      </c>
      <c r="B370" s="3">
        <v>663.61</v>
      </c>
      <c r="C370" s="3">
        <v>663.61</v>
      </c>
      <c r="D370" s="3">
        <v>663.61</v>
      </c>
      <c r="E370" s="3">
        <v>663.61</v>
      </c>
    </row>
    <row r="371" spans="1:5" ht="12.75">
      <c r="A371" s="3" t="s">
        <v>83</v>
      </c>
      <c r="B371" s="3">
        <v>663.61</v>
      </c>
      <c r="C371" s="3">
        <v>663.61</v>
      </c>
      <c r="D371" s="3">
        <v>663.61</v>
      </c>
      <c r="E371" s="3">
        <v>663.61</v>
      </c>
    </row>
    <row r="372" spans="1:5" ht="12.75">
      <c r="A372" s="65" t="s">
        <v>75</v>
      </c>
      <c r="B372" s="66">
        <v>1327.23</v>
      </c>
      <c r="C372" s="66">
        <v>1327.23</v>
      </c>
      <c r="D372" s="66">
        <v>1327.23</v>
      </c>
      <c r="E372" s="66">
        <v>1327.23</v>
      </c>
    </row>
    <row r="373" spans="1:5" ht="12.75">
      <c r="A373" s="3" t="s">
        <v>81</v>
      </c>
      <c r="B373" s="3">
        <v>1327.23</v>
      </c>
      <c r="C373" s="3">
        <v>1327.23</v>
      </c>
      <c r="D373" s="3">
        <v>1327.23</v>
      </c>
      <c r="E373" s="3">
        <v>1327.23</v>
      </c>
    </row>
    <row r="374" spans="1:5" ht="12.75">
      <c r="A374" s="3" t="s">
        <v>83</v>
      </c>
      <c r="B374" s="3">
        <v>1327.23</v>
      </c>
      <c r="C374" s="3">
        <v>1327.23</v>
      </c>
      <c r="D374" s="3">
        <v>1327.23</v>
      </c>
      <c r="E374" s="3">
        <v>1327.23</v>
      </c>
    </row>
    <row r="375" spans="1:5" ht="12.75">
      <c r="A375" s="102" t="s">
        <v>219</v>
      </c>
      <c r="B375" s="103">
        <v>35171.55</v>
      </c>
      <c r="C375" s="103">
        <v>28535.41</v>
      </c>
      <c r="D375" s="103">
        <v>28535.41</v>
      </c>
      <c r="E375" s="103">
        <v>28535.41</v>
      </c>
    </row>
    <row r="376" spans="1:5" ht="12.75">
      <c r="A376" s="65" t="s">
        <v>61</v>
      </c>
      <c r="B376" s="66">
        <v>35171.55</v>
      </c>
      <c r="C376" s="66">
        <v>28535.41</v>
      </c>
      <c r="D376" s="66">
        <v>28535.41</v>
      </c>
      <c r="E376" s="66">
        <v>28535.41</v>
      </c>
    </row>
    <row r="377" spans="1:5" ht="12.75">
      <c r="A377" s="3" t="s">
        <v>81</v>
      </c>
      <c r="B377" s="3">
        <v>35171.55</v>
      </c>
      <c r="C377" s="3">
        <v>28535.41</v>
      </c>
      <c r="D377" s="3">
        <v>28535.41</v>
      </c>
      <c r="E377" s="3">
        <v>28535.41</v>
      </c>
    </row>
    <row r="378" spans="1:5" ht="12.75">
      <c r="A378" s="3" t="s">
        <v>89</v>
      </c>
      <c r="B378" s="3">
        <v>35171.55</v>
      </c>
      <c r="C378" s="3">
        <v>28535.41</v>
      </c>
      <c r="D378" s="3">
        <v>28535.41</v>
      </c>
      <c r="E378" s="3">
        <v>28535.41</v>
      </c>
    </row>
    <row r="379" spans="1:5" ht="12.75">
      <c r="A379" s="102" t="s">
        <v>220</v>
      </c>
      <c r="B379" s="103">
        <v>27888.38</v>
      </c>
      <c r="C379" s="103">
        <v>0</v>
      </c>
      <c r="D379" s="103">
        <v>0</v>
      </c>
      <c r="E379" s="103">
        <v>0</v>
      </c>
    </row>
    <row r="380" spans="1:5" ht="12.75">
      <c r="A380" s="65" t="s">
        <v>61</v>
      </c>
      <c r="B380" s="66">
        <v>27888.38</v>
      </c>
      <c r="C380" s="66">
        <v>0</v>
      </c>
      <c r="D380" s="66">
        <v>0</v>
      </c>
      <c r="E380" s="66">
        <v>0</v>
      </c>
    </row>
    <row r="381" spans="1:5" ht="12.75">
      <c r="A381" s="3" t="s">
        <v>81</v>
      </c>
      <c r="B381" s="3">
        <v>27888.38</v>
      </c>
      <c r="C381" s="3">
        <v>0</v>
      </c>
      <c r="D381" s="3">
        <v>0</v>
      </c>
      <c r="E381" s="3">
        <v>0</v>
      </c>
    </row>
    <row r="382" spans="1:5" ht="12.75">
      <c r="A382" s="3" t="s">
        <v>83</v>
      </c>
      <c r="B382" s="3">
        <v>27888.38</v>
      </c>
      <c r="C382" s="3">
        <v>0</v>
      </c>
      <c r="D382" s="3">
        <v>0</v>
      </c>
      <c r="E382" s="3">
        <v>0</v>
      </c>
    </row>
    <row r="383" spans="1:5" ht="12.75">
      <c r="A383" s="102" t="s">
        <v>221</v>
      </c>
      <c r="B383" s="103">
        <v>208660.16</v>
      </c>
      <c r="C383" s="103">
        <v>75813.91</v>
      </c>
      <c r="D383" s="103">
        <v>0</v>
      </c>
      <c r="E383" s="103">
        <v>0</v>
      </c>
    </row>
    <row r="384" spans="1:5" ht="12.75">
      <c r="A384" s="65" t="s">
        <v>63</v>
      </c>
      <c r="B384" s="66">
        <v>31299.01</v>
      </c>
      <c r="C384" s="66">
        <v>11372.08</v>
      </c>
      <c r="D384" s="66">
        <v>0</v>
      </c>
      <c r="E384" s="66">
        <v>0</v>
      </c>
    </row>
    <row r="385" spans="1:5" ht="12.75">
      <c r="A385" s="3" t="s">
        <v>81</v>
      </c>
      <c r="B385" s="3">
        <v>20638.05</v>
      </c>
      <c r="C385" s="3">
        <v>11372.08</v>
      </c>
      <c r="D385" s="3">
        <v>0</v>
      </c>
      <c r="E385" s="3">
        <v>0</v>
      </c>
    </row>
    <row r="386" spans="1:5" ht="12.75">
      <c r="A386" s="3" t="s">
        <v>83</v>
      </c>
      <c r="B386" s="3">
        <v>20638.05</v>
      </c>
      <c r="C386" s="3">
        <v>11372.08</v>
      </c>
      <c r="D386" s="3">
        <v>0</v>
      </c>
      <c r="E386" s="3">
        <v>0</v>
      </c>
    </row>
    <row r="387" spans="1:5" ht="12.75">
      <c r="A387" s="3" t="s">
        <v>90</v>
      </c>
      <c r="B387" s="3">
        <v>10660.96</v>
      </c>
      <c r="C387" s="3">
        <v>0</v>
      </c>
      <c r="D387" s="3">
        <v>0</v>
      </c>
      <c r="E387" s="3">
        <v>0</v>
      </c>
    </row>
    <row r="388" spans="1:5" ht="12.75">
      <c r="A388" s="3" t="s">
        <v>92</v>
      </c>
      <c r="B388" s="3">
        <v>4180.77</v>
      </c>
      <c r="C388" s="3">
        <v>0</v>
      </c>
      <c r="D388" s="3">
        <v>0</v>
      </c>
      <c r="E388" s="3">
        <v>0</v>
      </c>
    </row>
    <row r="389" spans="1:5" ht="12.75">
      <c r="A389" s="3" t="s">
        <v>94</v>
      </c>
      <c r="B389" s="3">
        <v>6480.19</v>
      </c>
      <c r="C389" s="3">
        <v>0</v>
      </c>
      <c r="D389" s="3">
        <v>0</v>
      </c>
      <c r="E389" s="3">
        <v>0</v>
      </c>
    </row>
    <row r="390" spans="1:5" ht="12.75">
      <c r="A390" s="65" t="s">
        <v>66</v>
      </c>
      <c r="B390" s="66">
        <v>142635.02</v>
      </c>
      <c r="C390" s="66">
        <v>64441.83</v>
      </c>
      <c r="D390" s="66">
        <v>0</v>
      </c>
      <c r="E390" s="66">
        <v>0</v>
      </c>
    </row>
    <row r="391" spans="1:5" ht="12.75">
      <c r="A391" s="3" t="s">
        <v>81</v>
      </c>
      <c r="B391" s="3">
        <v>116949.03</v>
      </c>
      <c r="C391" s="3">
        <v>64441.83</v>
      </c>
      <c r="D391" s="3">
        <v>0</v>
      </c>
      <c r="E391" s="3">
        <v>0</v>
      </c>
    </row>
    <row r="392" spans="1:5" ht="12.75">
      <c r="A392" s="3" t="s">
        <v>83</v>
      </c>
      <c r="B392" s="3">
        <v>116949.03</v>
      </c>
      <c r="C392" s="3">
        <v>64441.83</v>
      </c>
      <c r="D392" s="3">
        <v>0</v>
      </c>
      <c r="E392" s="3">
        <v>0</v>
      </c>
    </row>
    <row r="393" spans="1:5" ht="12.75">
      <c r="A393" s="3" t="s">
        <v>90</v>
      </c>
      <c r="B393" s="3">
        <v>25685.99</v>
      </c>
      <c r="C393" s="3">
        <v>0</v>
      </c>
      <c r="D393" s="3">
        <v>0</v>
      </c>
      <c r="E393" s="3">
        <v>0</v>
      </c>
    </row>
    <row r="394" spans="1:5" ht="12.75">
      <c r="A394" s="3" t="s">
        <v>92</v>
      </c>
      <c r="B394" s="3">
        <v>23691.03</v>
      </c>
      <c r="C394" s="3">
        <v>0</v>
      </c>
      <c r="D394" s="3">
        <v>0</v>
      </c>
      <c r="E394" s="3">
        <v>0</v>
      </c>
    </row>
    <row r="395" spans="1:5" ht="12.75">
      <c r="A395" s="3" t="s">
        <v>94</v>
      </c>
      <c r="B395" s="3">
        <v>1994.96</v>
      </c>
      <c r="C395" s="3">
        <v>0</v>
      </c>
      <c r="D395" s="3">
        <v>0</v>
      </c>
      <c r="E395" s="3">
        <v>0</v>
      </c>
    </row>
    <row r="396" spans="1:5" ht="12.75">
      <c r="A396" s="65" t="s">
        <v>84</v>
      </c>
      <c r="B396" s="66">
        <v>34726.13</v>
      </c>
      <c r="C396" s="66">
        <v>0</v>
      </c>
      <c r="D396" s="66">
        <v>0</v>
      </c>
      <c r="E396" s="66">
        <v>0</v>
      </c>
    </row>
    <row r="397" spans="1:5" ht="12.75">
      <c r="A397" s="3" t="s">
        <v>90</v>
      </c>
      <c r="B397" s="3">
        <v>34726.13</v>
      </c>
      <c r="C397" s="3">
        <v>0</v>
      </c>
      <c r="D397" s="3">
        <v>0</v>
      </c>
      <c r="E397" s="3">
        <v>0</v>
      </c>
    </row>
    <row r="398" spans="1:5" ht="12.75">
      <c r="A398" s="3" t="s">
        <v>94</v>
      </c>
      <c r="B398" s="3">
        <v>34726.13</v>
      </c>
      <c r="C398" s="3">
        <v>0</v>
      </c>
      <c r="D398" s="3">
        <v>0</v>
      </c>
      <c r="E398" s="3">
        <v>0</v>
      </c>
    </row>
    <row r="399" spans="1:5" ht="12.75">
      <c r="A399" s="102" t="s">
        <v>222</v>
      </c>
      <c r="B399" s="103">
        <v>9290.6</v>
      </c>
      <c r="C399" s="103">
        <v>9290.6</v>
      </c>
      <c r="D399" s="103">
        <v>9290.6</v>
      </c>
      <c r="E399" s="103">
        <v>9290.6</v>
      </c>
    </row>
    <row r="400" spans="1:5" ht="12.75">
      <c r="A400" s="65" t="s">
        <v>61</v>
      </c>
      <c r="B400" s="66">
        <v>9290.6</v>
      </c>
      <c r="C400" s="66">
        <v>9290.6</v>
      </c>
      <c r="D400" s="66">
        <v>9290.6</v>
      </c>
      <c r="E400" s="66">
        <v>9290.6</v>
      </c>
    </row>
    <row r="401" spans="1:5" ht="12.75">
      <c r="A401" s="3" t="s">
        <v>81</v>
      </c>
      <c r="B401" s="3">
        <v>9290.6</v>
      </c>
      <c r="C401" s="3">
        <v>9290.6</v>
      </c>
      <c r="D401" s="3">
        <v>9290.6</v>
      </c>
      <c r="E401" s="3">
        <v>9290.6</v>
      </c>
    </row>
    <row r="402" spans="1:5" ht="12.75">
      <c r="A402" s="3" t="s">
        <v>83</v>
      </c>
      <c r="B402" s="3">
        <v>9290.6</v>
      </c>
      <c r="C402" s="3">
        <v>9290.6</v>
      </c>
      <c r="D402" s="3">
        <v>9290.6</v>
      </c>
      <c r="E402" s="3">
        <v>9290.6</v>
      </c>
    </row>
    <row r="403" spans="1:5" ht="12.75">
      <c r="A403" s="102" t="s">
        <v>223</v>
      </c>
      <c r="B403" s="103">
        <v>6636.14</v>
      </c>
      <c r="C403" s="103">
        <v>0</v>
      </c>
      <c r="D403" s="103">
        <v>0</v>
      </c>
      <c r="E403" s="103">
        <v>0</v>
      </c>
    </row>
    <row r="404" spans="1:5" ht="12.75">
      <c r="A404" s="65" t="s">
        <v>61</v>
      </c>
      <c r="B404" s="66">
        <v>6636.14</v>
      </c>
      <c r="C404" s="66">
        <v>0</v>
      </c>
      <c r="D404" s="66">
        <v>0</v>
      </c>
      <c r="E404" s="66">
        <v>0</v>
      </c>
    </row>
    <row r="405" spans="1:5" ht="12.75">
      <c r="A405" s="3" t="s">
        <v>81</v>
      </c>
      <c r="B405" s="3">
        <v>6636.14</v>
      </c>
      <c r="C405" s="3">
        <v>0</v>
      </c>
      <c r="D405" s="3">
        <v>0</v>
      </c>
      <c r="E405" s="3">
        <v>0</v>
      </c>
    </row>
    <row r="406" spans="1:5" ht="12.75">
      <c r="A406" s="3" t="s">
        <v>83</v>
      </c>
      <c r="B406" s="3">
        <v>6636.14</v>
      </c>
      <c r="C406" s="3">
        <v>0</v>
      </c>
      <c r="D406" s="3">
        <v>0</v>
      </c>
      <c r="E406" s="3">
        <v>0</v>
      </c>
    </row>
    <row r="407" spans="1:5" ht="12.75">
      <c r="A407" s="100" t="s">
        <v>224</v>
      </c>
      <c r="B407" s="101">
        <v>164576.29</v>
      </c>
      <c r="C407" s="101">
        <v>244209.98</v>
      </c>
      <c r="D407" s="101">
        <v>138031.73</v>
      </c>
      <c r="E407" s="101">
        <v>118123.31</v>
      </c>
    </row>
    <row r="408" spans="1:5" ht="12.75">
      <c r="A408" s="102" t="s">
        <v>225</v>
      </c>
      <c r="B408" s="103">
        <v>78306.47</v>
      </c>
      <c r="C408" s="103">
        <v>91578.75</v>
      </c>
      <c r="D408" s="103">
        <v>91578.75</v>
      </c>
      <c r="E408" s="103">
        <v>91578.75</v>
      </c>
    </row>
    <row r="409" spans="1:5" ht="12.75">
      <c r="A409" s="65" t="s">
        <v>61</v>
      </c>
      <c r="B409" s="66">
        <v>78306.47</v>
      </c>
      <c r="C409" s="66">
        <v>91578.75</v>
      </c>
      <c r="D409" s="66">
        <v>91578.75</v>
      </c>
      <c r="E409" s="66">
        <v>91578.75</v>
      </c>
    </row>
    <row r="410" spans="1:5" ht="12.75">
      <c r="A410" s="3" t="s">
        <v>81</v>
      </c>
      <c r="B410" s="3">
        <v>78306.47</v>
      </c>
      <c r="C410" s="3">
        <v>91578.75</v>
      </c>
      <c r="D410" s="3">
        <v>91578.75</v>
      </c>
      <c r="E410" s="3">
        <v>91578.75</v>
      </c>
    </row>
    <row r="411" spans="1:5" ht="12.75">
      <c r="A411" s="3" t="s">
        <v>87</v>
      </c>
      <c r="B411" s="3">
        <v>0</v>
      </c>
      <c r="C411" s="3">
        <v>2654.46</v>
      </c>
      <c r="D411" s="3">
        <v>2654.46</v>
      </c>
      <c r="E411" s="3">
        <v>2654.46</v>
      </c>
    </row>
    <row r="412" spans="1:5" ht="12.75">
      <c r="A412" s="3" t="s">
        <v>89</v>
      </c>
      <c r="B412" s="3">
        <v>78306.47</v>
      </c>
      <c r="C412" s="3">
        <v>88924.29</v>
      </c>
      <c r="D412" s="3">
        <v>88924.29</v>
      </c>
      <c r="E412" s="3">
        <v>88924.29</v>
      </c>
    </row>
    <row r="413" spans="1:5" ht="12.75">
      <c r="A413" s="102" t="s">
        <v>226</v>
      </c>
      <c r="B413" s="103">
        <v>19908.42</v>
      </c>
      <c r="C413" s="103">
        <v>19908.42</v>
      </c>
      <c r="D413" s="103">
        <v>19908.42</v>
      </c>
      <c r="E413" s="103">
        <v>19908.42</v>
      </c>
    </row>
    <row r="414" spans="1:5" ht="12.75">
      <c r="A414" s="65" t="s">
        <v>61</v>
      </c>
      <c r="B414" s="66">
        <v>19908.42</v>
      </c>
      <c r="C414" s="66">
        <v>19908.42</v>
      </c>
      <c r="D414" s="66">
        <v>19908.42</v>
      </c>
      <c r="E414" s="66">
        <v>19908.42</v>
      </c>
    </row>
    <row r="415" spans="1:5" ht="12.75">
      <c r="A415" s="3" t="s">
        <v>81</v>
      </c>
      <c r="B415" s="3">
        <v>19908.42</v>
      </c>
      <c r="C415" s="3">
        <v>19908.42</v>
      </c>
      <c r="D415" s="3">
        <v>19908.42</v>
      </c>
      <c r="E415" s="3">
        <v>19908.42</v>
      </c>
    </row>
    <row r="416" spans="1:5" ht="12.75">
      <c r="A416" s="3" t="s">
        <v>83</v>
      </c>
      <c r="B416" s="3">
        <v>13272.28</v>
      </c>
      <c r="C416" s="3">
        <v>13272.28</v>
      </c>
      <c r="D416" s="3">
        <v>13272.28</v>
      </c>
      <c r="E416" s="3">
        <v>13272.28</v>
      </c>
    </row>
    <row r="417" spans="1:5" ht="12.75">
      <c r="A417" s="3" t="s">
        <v>89</v>
      </c>
      <c r="B417" s="3">
        <v>6636.14</v>
      </c>
      <c r="C417" s="3">
        <v>6636.14</v>
      </c>
      <c r="D417" s="3">
        <v>6636.14</v>
      </c>
      <c r="E417" s="3">
        <v>6636.14</v>
      </c>
    </row>
    <row r="418" spans="1:5" ht="12.75">
      <c r="A418" s="102" t="s">
        <v>227</v>
      </c>
      <c r="B418" s="103">
        <v>66361.4</v>
      </c>
      <c r="C418" s="103">
        <v>132722.81</v>
      </c>
      <c r="D418" s="103">
        <v>26544.56</v>
      </c>
      <c r="E418" s="103">
        <v>6636.14</v>
      </c>
    </row>
    <row r="419" spans="1:5" ht="12.75">
      <c r="A419" s="65" t="s">
        <v>61</v>
      </c>
      <c r="B419" s="66">
        <v>39816.84</v>
      </c>
      <c r="C419" s="66">
        <v>92905.97</v>
      </c>
      <c r="D419" s="66">
        <v>26544.56</v>
      </c>
      <c r="E419" s="66">
        <v>0</v>
      </c>
    </row>
    <row r="420" spans="1:5" ht="12.75">
      <c r="A420" s="3" t="s">
        <v>90</v>
      </c>
      <c r="B420" s="3">
        <v>39816.84</v>
      </c>
      <c r="C420" s="3">
        <v>92905.97</v>
      </c>
      <c r="D420" s="3">
        <v>26544.56</v>
      </c>
      <c r="E420" s="3">
        <v>0</v>
      </c>
    </row>
    <row r="421" spans="1:5" ht="12.75">
      <c r="A421" s="3" t="s">
        <v>94</v>
      </c>
      <c r="B421" s="3">
        <v>39816.84</v>
      </c>
      <c r="C421" s="3">
        <v>92905.97</v>
      </c>
      <c r="D421" s="3">
        <v>26544.56</v>
      </c>
      <c r="E421" s="3">
        <v>0</v>
      </c>
    </row>
    <row r="422" spans="1:5" ht="12.75">
      <c r="A422" s="65" t="s">
        <v>64</v>
      </c>
      <c r="B422" s="66">
        <v>26544.56</v>
      </c>
      <c r="C422" s="66">
        <v>39816.84</v>
      </c>
      <c r="D422" s="66">
        <v>0</v>
      </c>
      <c r="E422" s="66">
        <v>0</v>
      </c>
    </row>
    <row r="423" spans="1:5" ht="12.75">
      <c r="A423" s="3" t="s">
        <v>90</v>
      </c>
      <c r="B423" s="3">
        <v>26544.56</v>
      </c>
      <c r="C423" s="3">
        <v>39816.84</v>
      </c>
      <c r="D423" s="3">
        <v>0</v>
      </c>
      <c r="E423" s="3">
        <v>0</v>
      </c>
    </row>
    <row r="424" spans="1:5" ht="12.75">
      <c r="A424" s="3" t="s">
        <v>94</v>
      </c>
      <c r="B424" s="3">
        <v>26544.56</v>
      </c>
      <c r="C424" s="3">
        <v>39816.84</v>
      </c>
      <c r="D424" s="3">
        <v>0</v>
      </c>
      <c r="E424" s="3">
        <v>0</v>
      </c>
    </row>
    <row r="425" spans="1:5" ht="12.75">
      <c r="A425" s="65" t="s">
        <v>79</v>
      </c>
      <c r="B425" s="66">
        <v>0</v>
      </c>
      <c r="C425" s="66">
        <v>0</v>
      </c>
      <c r="D425" s="66">
        <v>0</v>
      </c>
      <c r="E425" s="66">
        <v>6636.14</v>
      </c>
    </row>
    <row r="426" spans="1:5" ht="12.75">
      <c r="A426" s="3" t="s">
        <v>90</v>
      </c>
      <c r="B426" s="3">
        <v>0</v>
      </c>
      <c r="C426" s="3">
        <v>0</v>
      </c>
      <c r="D426" s="3">
        <v>0</v>
      </c>
      <c r="E426" s="3">
        <v>6636.14</v>
      </c>
    </row>
    <row r="427" spans="1:5" ht="12.75">
      <c r="A427" s="3" t="s">
        <v>94</v>
      </c>
      <c r="B427" s="3">
        <v>0</v>
      </c>
      <c r="C427" s="3">
        <v>0</v>
      </c>
      <c r="D427" s="3">
        <v>0</v>
      </c>
      <c r="E427" s="3">
        <v>6636.14</v>
      </c>
    </row>
    <row r="428" spans="1:5" ht="12.75">
      <c r="A428" s="100" t="s">
        <v>228</v>
      </c>
      <c r="B428" s="101">
        <v>3318.07</v>
      </c>
      <c r="C428" s="101">
        <v>1327.23</v>
      </c>
      <c r="D428" s="101">
        <v>1327.23</v>
      </c>
      <c r="E428" s="101">
        <v>1327.23</v>
      </c>
    </row>
    <row r="429" spans="1:5" ht="12.75">
      <c r="A429" s="102" t="s">
        <v>229</v>
      </c>
      <c r="B429" s="103">
        <v>3318.07</v>
      </c>
      <c r="C429" s="103">
        <v>1327.23</v>
      </c>
      <c r="D429" s="103">
        <v>1327.23</v>
      </c>
      <c r="E429" s="103">
        <v>1327.23</v>
      </c>
    </row>
    <row r="430" spans="1:5" ht="12.75">
      <c r="A430" s="65" t="s">
        <v>61</v>
      </c>
      <c r="B430" s="66">
        <v>3318.07</v>
      </c>
      <c r="C430" s="66">
        <v>1327.23</v>
      </c>
      <c r="D430" s="66">
        <v>1327.23</v>
      </c>
      <c r="E430" s="66">
        <v>1327.23</v>
      </c>
    </row>
    <row r="431" spans="1:5" ht="12.75">
      <c r="A431" s="3" t="s">
        <v>81</v>
      </c>
      <c r="B431" s="3">
        <v>3318.07</v>
      </c>
      <c r="C431" s="3">
        <v>1327.23</v>
      </c>
      <c r="D431" s="3">
        <v>1327.23</v>
      </c>
      <c r="E431" s="3">
        <v>1327.23</v>
      </c>
    </row>
    <row r="432" spans="1:5" ht="12.75">
      <c r="A432" s="3" t="s">
        <v>89</v>
      </c>
      <c r="B432" s="3">
        <v>3318.07</v>
      </c>
      <c r="C432" s="3">
        <v>1327.23</v>
      </c>
      <c r="D432" s="3">
        <v>1327.23</v>
      </c>
      <c r="E432" s="3">
        <v>1327.23</v>
      </c>
    </row>
    <row r="433" spans="1:5" ht="12.75">
      <c r="A433" s="98" t="s">
        <v>230</v>
      </c>
      <c r="B433" s="99">
        <v>183620</v>
      </c>
      <c r="C433" s="99">
        <v>176187.52</v>
      </c>
      <c r="D433" s="99">
        <v>111752.58</v>
      </c>
      <c r="E433" s="99">
        <v>111752.58</v>
      </c>
    </row>
    <row r="434" spans="1:5" ht="12.75">
      <c r="A434" s="100" t="s">
        <v>231</v>
      </c>
      <c r="B434" s="101">
        <v>176320.25</v>
      </c>
      <c r="C434" s="101">
        <v>170878.61</v>
      </c>
      <c r="D434" s="101">
        <v>106443.67</v>
      </c>
      <c r="E434" s="101">
        <v>106443.67</v>
      </c>
    </row>
    <row r="435" spans="1:5" ht="12.75">
      <c r="A435" s="102" t="s">
        <v>232</v>
      </c>
      <c r="B435" s="103">
        <v>66626.83</v>
      </c>
      <c r="C435" s="103">
        <v>66626.83</v>
      </c>
      <c r="D435" s="103">
        <v>66626.83</v>
      </c>
      <c r="E435" s="103">
        <v>66626.83</v>
      </c>
    </row>
    <row r="436" spans="1:5" ht="12.75">
      <c r="A436" s="65" t="s">
        <v>61</v>
      </c>
      <c r="B436" s="66">
        <v>63972.37</v>
      </c>
      <c r="C436" s="66">
        <v>63972.37</v>
      </c>
      <c r="D436" s="66">
        <v>63972.37</v>
      </c>
      <c r="E436" s="66">
        <v>63972.37</v>
      </c>
    </row>
    <row r="437" spans="1:5" ht="12.75">
      <c r="A437" s="3" t="s">
        <v>81</v>
      </c>
      <c r="B437" s="3">
        <v>63972.37</v>
      </c>
      <c r="C437" s="3">
        <v>63972.37</v>
      </c>
      <c r="D437" s="3">
        <v>63972.37</v>
      </c>
      <c r="E437" s="3">
        <v>63972.37</v>
      </c>
    </row>
    <row r="438" spans="1:5" ht="12.75">
      <c r="A438" s="3" t="s">
        <v>88</v>
      </c>
      <c r="B438" s="3">
        <v>63972.37</v>
      </c>
      <c r="C438" s="3">
        <v>63972.37</v>
      </c>
      <c r="D438" s="3">
        <v>63972.37</v>
      </c>
      <c r="E438" s="3">
        <v>63972.37</v>
      </c>
    </row>
    <row r="439" spans="1:5" ht="12.75">
      <c r="A439" s="65" t="s">
        <v>63</v>
      </c>
      <c r="B439" s="66">
        <v>2654.46</v>
      </c>
      <c r="C439" s="66">
        <v>2654.46</v>
      </c>
      <c r="D439" s="66">
        <v>2654.46</v>
      </c>
      <c r="E439" s="66">
        <v>2654.46</v>
      </c>
    </row>
    <row r="440" spans="1:5" ht="12.75">
      <c r="A440" s="3" t="s">
        <v>81</v>
      </c>
      <c r="B440" s="3">
        <v>2654.46</v>
      </c>
      <c r="C440" s="3">
        <v>2654.46</v>
      </c>
      <c r="D440" s="3">
        <v>2654.46</v>
      </c>
      <c r="E440" s="3">
        <v>2654.46</v>
      </c>
    </row>
    <row r="441" spans="1:5" ht="12.75">
      <c r="A441" s="3" t="s">
        <v>88</v>
      </c>
      <c r="B441" s="3">
        <v>2654.46</v>
      </c>
      <c r="C441" s="3">
        <v>2654.46</v>
      </c>
      <c r="D441" s="3">
        <v>2654.46</v>
      </c>
      <c r="E441" s="3">
        <v>2654.46</v>
      </c>
    </row>
    <row r="442" spans="1:5" ht="12.75">
      <c r="A442" s="102" t="s">
        <v>233</v>
      </c>
      <c r="B442" s="103">
        <v>18050.31</v>
      </c>
      <c r="C442" s="103">
        <v>17917.58</v>
      </c>
      <c r="D442" s="103">
        <v>18581.19</v>
      </c>
      <c r="E442" s="103">
        <v>18581.19</v>
      </c>
    </row>
    <row r="443" spans="1:5" ht="12.75">
      <c r="A443" s="65" t="s">
        <v>61</v>
      </c>
      <c r="B443" s="66">
        <v>18050.31</v>
      </c>
      <c r="C443" s="66">
        <v>17917.58</v>
      </c>
      <c r="D443" s="66">
        <v>18581.19</v>
      </c>
      <c r="E443" s="66">
        <v>18581.19</v>
      </c>
    </row>
    <row r="444" spans="1:5" ht="12.75">
      <c r="A444" s="3" t="s">
        <v>81</v>
      </c>
      <c r="B444" s="3">
        <v>18050.31</v>
      </c>
      <c r="C444" s="3">
        <v>17917.58</v>
      </c>
      <c r="D444" s="3">
        <v>18581.19</v>
      </c>
      <c r="E444" s="3">
        <v>18581.19</v>
      </c>
    </row>
    <row r="445" spans="1:5" ht="12.75">
      <c r="A445" s="3" t="s">
        <v>89</v>
      </c>
      <c r="B445" s="3">
        <v>18050.31</v>
      </c>
      <c r="C445" s="3">
        <v>17917.58</v>
      </c>
      <c r="D445" s="3">
        <v>18581.19</v>
      </c>
      <c r="E445" s="3">
        <v>18581.19</v>
      </c>
    </row>
    <row r="446" spans="1:5" ht="12.75">
      <c r="A446" s="102" t="s">
        <v>234</v>
      </c>
      <c r="B446" s="103">
        <v>58462.41</v>
      </c>
      <c r="C446" s="103">
        <v>58462.41</v>
      </c>
      <c r="D446" s="103">
        <v>0</v>
      </c>
      <c r="E446" s="103">
        <v>0</v>
      </c>
    </row>
    <row r="447" spans="1:5" ht="12.75">
      <c r="A447" s="65" t="s">
        <v>63</v>
      </c>
      <c r="B447" s="66">
        <v>8769.36</v>
      </c>
      <c r="C447" s="66">
        <v>8769.36</v>
      </c>
      <c r="D447" s="66">
        <v>0</v>
      </c>
      <c r="E447" s="66">
        <v>0</v>
      </c>
    </row>
    <row r="448" spans="1:5" ht="12.75">
      <c r="A448" s="3" t="s">
        <v>81</v>
      </c>
      <c r="B448" s="3">
        <v>8769.36</v>
      </c>
      <c r="C448" s="3">
        <v>8769.36</v>
      </c>
      <c r="D448" s="3">
        <v>0</v>
      </c>
      <c r="E448" s="3">
        <v>0</v>
      </c>
    </row>
    <row r="449" spans="1:5" ht="12.75">
      <c r="A449" s="3" t="s">
        <v>82</v>
      </c>
      <c r="B449" s="3">
        <v>7316.04</v>
      </c>
      <c r="C449" s="3">
        <v>7316.04</v>
      </c>
      <c r="D449" s="3">
        <v>0</v>
      </c>
      <c r="E449" s="3">
        <v>0</v>
      </c>
    </row>
    <row r="450" spans="1:5" ht="12.75">
      <c r="A450" s="3" t="s">
        <v>83</v>
      </c>
      <c r="B450" s="3">
        <v>1453.32</v>
      </c>
      <c r="C450" s="3">
        <v>1453.32</v>
      </c>
      <c r="D450" s="3">
        <v>0</v>
      </c>
      <c r="E450" s="3">
        <v>0</v>
      </c>
    </row>
    <row r="451" spans="1:5" ht="12.75">
      <c r="A451" s="65" t="s">
        <v>66</v>
      </c>
      <c r="B451" s="66">
        <v>49693.05</v>
      </c>
      <c r="C451" s="66">
        <v>49693.05</v>
      </c>
      <c r="D451" s="66">
        <v>0</v>
      </c>
      <c r="E451" s="66">
        <v>0</v>
      </c>
    </row>
    <row r="452" spans="1:5" ht="12.75">
      <c r="A452" s="3" t="s">
        <v>81</v>
      </c>
      <c r="B452" s="3">
        <v>49693.05</v>
      </c>
      <c r="C452" s="3">
        <v>49693.05</v>
      </c>
      <c r="D452" s="3">
        <v>0</v>
      </c>
      <c r="E452" s="3">
        <v>0</v>
      </c>
    </row>
    <row r="453" spans="1:5" ht="12.75">
      <c r="A453" s="3" t="s">
        <v>82</v>
      </c>
      <c r="B453" s="3">
        <v>41457.6</v>
      </c>
      <c r="C453" s="3">
        <v>41457.6</v>
      </c>
      <c r="D453" s="3">
        <v>0</v>
      </c>
      <c r="E453" s="3">
        <v>0</v>
      </c>
    </row>
    <row r="454" spans="1:5" ht="12.75">
      <c r="A454" s="3" t="s">
        <v>83</v>
      </c>
      <c r="B454" s="3">
        <v>8235.45</v>
      </c>
      <c r="C454" s="3">
        <v>8235.45</v>
      </c>
      <c r="D454" s="3">
        <v>0</v>
      </c>
      <c r="E454" s="3">
        <v>0</v>
      </c>
    </row>
    <row r="455" spans="1:5" ht="12.75">
      <c r="A455" s="102" t="s">
        <v>235</v>
      </c>
      <c r="B455" s="103">
        <v>26544.56</v>
      </c>
      <c r="C455" s="103">
        <v>21235.65</v>
      </c>
      <c r="D455" s="103">
        <v>21235.65</v>
      </c>
      <c r="E455" s="103">
        <v>21235.65</v>
      </c>
    </row>
    <row r="456" spans="1:5" ht="12.75">
      <c r="A456" s="65" t="s">
        <v>61</v>
      </c>
      <c r="B456" s="66">
        <v>26544.56</v>
      </c>
      <c r="C456" s="66">
        <v>21235.65</v>
      </c>
      <c r="D456" s="66">
        <v>21235.65</v>
      </c>
      <c r="E456" s="66">
        <v>21235.65</v>
      </c>
    </row>
    <row r="457" spans="1:5" ht="12.75">
      <c r="A457" s="3" t="s">
        <v>81</v>
      </c>
      <c r="B457" s="3">
        <v>26544.56</v>
      </c>
      <c r="C457" s="3">
        <v>21235.65</v>
      </c>
      <c r="D457" s="3">
        <v>21235.65</v>
      </c>
      <c r="E457" s="3">
        <v>21235.65</v>
      </c>
    </row>
    <row r="458" spans="1:5" ht="12.75">
      <c r="A458" s="3" t="s">
        <v>89</v>
      </c>
      <c r="B458" s="3">
        <v>26544.56</v>
      </c>
      <c r="C458" s="3">
        <v>21235.65</v>
      </c>
      <c r="D458" s="3">
        <v>21235.65</v>
      </c>
      <c r="E458" s="3">
        <v>21235.65</v>
      </c>
    </row>
    <row r="459" spans="1:5" ht="12.75">
      <c r="A459" s="102" t="s">
        <v>236</v>
      </c>
      <c r="B459" s="103">
        <v>6636.14</v>
      </c>
      <c r="C459" s="103">
        <v>6636.14</v>
      </c>
      <c r="D459" s="103">
        <v>0</v>
      </c>
      <c r="E459" s="103">
        <v>0</v>
      </c>
    </row>
    <row r="460" spans="1:5" ht="12.75">
      <c r="A460" s="65" t="s">
        <v>61</v>
      </c>
      <c r="B460" s="66">
        <v>6636.14</v>
      </c>
      <c r="C460" s="66">
        <v>6636.14</v>
      </c>
      <c r="D460" s="66">
        <v>0</v>
      </c>
      <c r="E460" s="66">
        <v>0</v>
      </c>
    </row>
    <row r="461" spans="1:5" ht="12.75">
      <c r="A461" s="3" t="s">
        <v>81</v>
      </c>
      <c r="B461" s="3">
        <v>6636.14</v>
      </c>
      <c r="C461" s="3">
        <v>6636.14</v>
      </c>
      <c r="D461" s="3">
        <v>0</v>
      </c>
      <c r="E461" s="3">
        <v>0</v>
      </c>
    </row>
    <row r="462" spans="1:5" ht="12.75">
      <c r="A462" s="3" t="s">
        <v>87</v>
      </c>
      <c r="B462" s="3">
        <v>6636.14</v>
      </c>
      <c r="C462" s="3">
        <v>6636.14</v>
      </c>
      <c r="D462" s="3">
        <v>0</v>
      </c>
      <c r="E462" s="3">
        <v>0</v>
      </c>
    </row>
    <row r="463" spans="1:5" ht="12.75">
      <c r="A463" s="100" t="s">
        <v>237</v>
      </c>
      <c r="B463" s="101">
        <v>7299.75</v>
      </c>
      <c r="C463" s="101">
        <v>5308.91</v>
      </c>
      <c r="D463" s="101">
        <v>5308.91</v>
      </c>
      <c r="E463" s="101">
        <v>5308.91</v>
      </c>
    </row>
    <row r="464" spans="1:5" ht="12.75">
      <c r="A464" s="102" t="s">
        <v>238</v>
      </c>
      <c r="B464" s="103">
        <v>6636.14</v>
      </c>
      <c r="C464" s="103">
        <v>4645.3</v>
      </c>
      <c r="D464" s="103">
        <v>4645.3</v>
      </c>
      <c r="E464" s="103">
        <v>4645.3</v>
      </c>
    </row>
    <row r="465" spans="1:5" ht="12.75">
      <c r="A465" s="65" t="s">
        <v>61</v>
      </c>
      <c r="B465" s="66">
        <v>6636.14</v>
      </c>
      <c r="C465" s="66">
        <v>4645.3</v>
      </c>
      <c r="D465" s="66">
        <v>4645.3</v>
      </c>
      <c r="E465" s="66">
        <v>4645.3</v>
      </c>
    </row>
    <row r="466" spans="1:5" ht="12.75">
      <c r="A466" s="3" t="s">
        <v>81</v>
      </c>
      <c r="B466" s="3">
        <v>6636.14</v>
      </c>
      <c r="C466" s="3">
        <v>4645.3</v>
      </c>
      <c r="D466" s="3">
        <v>4645.3</v>
      </c>
      <c r="E466" s="3">
        <v>4645.3</v>
      </c>
    </row>
    <row r="467" spans="1:5" ht="12.75">
      <c r="A467" s="3" t="s">
        <v>87</v>
      </c>
      <c r="B467" s="3">
        <v>6636.14</v>
      </c>
      <c r="C467" s="3">
        <v>4645.3</v>
      </c>
      <c r="D467" s="3">
        <v>4645.3</v>
      </c>
      <c r="E467" s="3">
        <v>4645.3</v>
      </c>
    </row>
    <row r="468" spans="1:5" ht="12.75">
      <c r="A468" s="102" t="s">
        <v>239</v>
      </c>
      <c r="B468" s="103">
        <v>663.61</v>
      </c>
      <c r="C468" s="103">
        <v>663.61</v>
      </c>
      <c r="D468" s="103">
        <v>663.61</v>
      </c>
      <c r="E468" s="103">
        <v>663.61</v>
      </c>
    </row>
    <row r="469" spans="1:5" ht="12.75">
      <c r="A469" s="65" t="s">
        <v>61</v>
      </c>
      <c r="B469" s="66">
        <v>663.61</v>
      </c>
      <c r="C469" s="66">
        <v>663.61</v>
      </c>
      <c r="D469" s="66">
        <v>663.61</v>
      </c>
      <c r="E469" s="66">
        <v>663.61</v>
      </c>
    </row>
    <row r="470" spans="1:5" ht="12.75">
      <c r="A470" s="3" t="s">
        <v>81</v>
      </c>
      <c r="B470" s="3">
        <v>663.61</v>
      </c>
      <c r="C470" s="3">
        <v>663.61</v>
      </c>
      <c r="D470" s="3">
        <v>663.61</v>
      </c>
      <c r="E470" s="3">
        <v>663.61</v>
      </c>
    </row>
    <row r="471" spans="1:5" ht="12.75">
      <c r="A471" s="3" t="s">
        <v>83</v>
      </c>
      <c r="B471" s="3">
        <v>663.61</v>
      </c>
      <c r="C471" s="3">
        <v>663.61</v>
      </c>
      <c r="D471" s="3">
        <v>663.61</v>
      </c>
      <c r="E471" s="3">
        <v>663.61</v>
      </c>
    </row>
    <row r="472" spans="1:5" ht="12.75">
      <c r="A472" s="98" t="s">
        <v>240</v>
      </c>
      <c r="B472" s="99">
        <v>532882.08</v>
      </c>
      <c r="C472" s="99">
        <v>237839.25</v>
      </c>
      <c r="D472" s="99">
        <v>1019311.15</v>
      </c>
      <c r="E472" s="99">
        <v>355697.11</v>
      </c>
    </row>
    <row r="473" spans="1:5" ht="12.75">
      <c r="A473" s="100" t="s">
        <v>241</v>
      </c>
      <c r="B473" s="101">
        <v>384896.15</v>
      </c>
      <c r="C473" s="101">
        <v>95825.85</v>
      </c>
      <c r="D473" s="101">
        <v>870661.61</v>
      </c>
      <c r="E473" s="101">
        <v>207047.57</v>
      </c>
    </row>
    <row r="474" spans="1:5" ht="12.75">
      <c r="A474" s="102" t="s">
        <v>242</v>
      </c>
      <c r="B474" s="103">
        <v>67688.63</v>
      </c>
      <c r="C474" s="103">
        <v>63972.37</v>
      </c>
      <c r="D474" s="103">
        <v>66361.39</v>
      </c>
      <c r="E474" s="103">
        <v>66361.39</v>
      </c>
    </row>
    <row r="475" spans="1:5" ht="12.75">
      <c r="A475" s="65" t="s">
        <v>61</v>
      </c>
      <c r="B475" s="66">
        <v>67688.63</v>
      </c>
      <c r="C475" s="66">
        <v>63972.37</v>
      </c>
      <c r="D475" s="66">
        <v>66361.39</v>
      </c>
      <c r="E475" s="66">
        <v>66361.39</v>
      </c>
    </row>
    <row r="476" spans="1:5" ht="12.75">
      <c r="A476" s="3" t="s">
        <v>81</v>
      </c>
      <c r="B476" s="3">
        <v>67688.63</v>
      </c>
      <c r="C476" s="3">
        <v>63972.37</v>
      </c>
      <c r="D476" s="3">
        <v>66361.39</v>
      </c>
      <c r="E476" s="3">
        <v>66361.39</v>
      </c>
    </row>
    <row r="477" spans="1:5" ht="12.75">
      <c r="A477" s="3" t="s">
        <v>83</v>
      </c>
      <c r="B477" s="3">
        <v>21235.65</v>
      </c>
      <c r="C477" s="3">
        <v>17519.39</v>
      </c>
      <c r="D477" s="3">
        <v>19908.41</v>
      </c>
      <c r="E477" s="3">
        <v>19908.41</v>
      </c>
    </row>
    <row r="478" spans="1:5" ht="12.75">
      <c r="A478" s="3" t="s">
        <v>89</v>
      </c>
      <c r="B478" s="3">
        <v>46452.98</v>
      </c>
      <c r="C478" s="3">
        <v>46452.98</v>
      </c>
      <c r="D478" s="3">
        <v>46452.98</v>
      </c>
      <c r="E478" s="3">
        <v>46452.98</v>
      </c>
    </row>
    <row r="479" spans="1:5" ht="12.75">
      <c r="A479" s="102" t="s">
        <v>243</v>
      </c>
      <c r="B479" s="103">
        <v>317207.52</v>
      </c>
      <c r="C479" s="103">
        <v>31853.48</v>
      </c>
      <c r="D479" s="103">
        <v>804300.22</v>
      </c>
      <c r="E479" s="103">
        <v>140686.18</v>
      </c>
    </row>
    <row r="480" spans="1:5" ht="12.75">
      <c r="A480" s="65" t="s">
        <v>61</v>
      </c>
      <c r="B480" s="66">
        <v>28022.46</v>
      </c>
      <c r="C480" s="66">
        <v>5308.91</v>
      </c>
      <c r="D480" s="66">
        <v>5308.91</v>
      </c>
      <c r="E480" s="66">
        <v>5308.91</v>
      </c>
    </row>
    <row r="481" spans="1:5" ht="12.75">
      <c r="A481" s="3" t="s">
        <v>90</v>
      </c>
      <c r="B481" s="3">
        <v>28022.46</v>
      </c>
      <c r="C481" s="3">
        <v>5308.91</v>
      </c>
      <c r="D481" s="3">
        <v>5308.91</v>
      </c>
      <c r="E481" s="3">
        <v>5308.91</v>
      </c>
    </row>
    <row r="482" spans="1:5" ht="12.75">
      <c r="A482" s="3" t="s">
        <v>92</v>
      </c>
      <c r="B482" s="3">
        <v>5308.91</v>
      </c>
      <c r="C482" s="3">
        <v>5308.91</v>
      </c>
      <c r="D482" s="3">
        <v>5308.91</v>
      </c>
      <c r="E482" s="3">
        <v>5308.91</v>
      </c>
    </row>
    <row r="483" spans="1:5" ht="12.75">
      <c r="A483" s="3" t="s">
        <v>94</v>
      </c>
      <c r="B483" s="3">
        <v>22713.55</v>
      </c>
      <c r="C483" s="3">
        <v>0</v>
      </c>
      <c r="D483" s="3">
        <v>0</v>
      </c>
      <c r="E483" s="3">
        <v>0</v>
      </c>
    </row>
    <row r="484" spans="1:5" ht="12.75">
      <c r="A484" s="65" t="s">
        <v>71</v>
      </c>
      <c r="B484" s="66">
        <v>79735.32</v>
      </c>
      <c r="C484" s="66">
        <v>2654.46</v>
      </c>
      <c r="D484" s="66">
        <v>2654.46</v>
      </c>
      <c r="E484" s="66">
        <v>2654.46</v>
      </c>
    </row>
    <row r="485" spans="1:5" ht="12.75">
      <c r="A485" s="3" t="s">
        <v>90</v>
      </c>
      <c r="B485" s="3">
        <v>79735.32</v>
      </c>
      <c r="C485" s="3">
        <v>2654.46</v>
      </c>
      <c r="D485" s="3">
        <v>2654.46</v>
      </c>
      <c r="E485" s="3">
        <v>2654.46</v>
      </c>
    </row>
    <row r="486" spans="1:5" ht="12.75">
      <c r="A486" s="3" t="s">
        <v>94</v>
      </c>
      <c r="B486" s="3">
        <v>79735.32</v>
      </c>
      <c r="C486" s="3">
        <v>2654.46</v>
      </c>
      <c r="D486" s="3">
        <v>2654.46</v>
      </c>
      <c r="E486" s="3">
        <v>2654.46</v>
      </c>
    </row>
    <row r="487" spans="1:5" ht="12.75">
      <c r="A487" s="65" t="s">
        <v>79</v>
      </c>
      <c r="B487" s="66">
        <v>45087.87</v>
      </c>
      <c r="C487" s="66">
        <v>23890.11</v>
      </c>
      <c r="D487" s="66">
        <v>265445.62</v>
      </c>
      <c r="E487" s="66">
        <v>132722.81</v>
      </c>
    </row>
    <row r="488" spans="1:5" ht="12.75">
      <c r="A488" s="3" t="s">
        <v>90</v>
      </c>
      <c r="B488" s="3">
        <v>45087.87</v>
      </c>
      <c r="C488" s="3">
        <v>23890.11</v>
      </c>
      <c r="D488" s="3">
        <v>265445.62</v>
      </c>
      <c r="E488" s="3">
        <v>132722.81</v>
      </c>
    </row>
    <row r="489" spans="1:5" ht="12.75">
      <c r="A489" s="3" t="s">
        <v>94</v>
      </c>
      <c r="B489" s="3">
        <v>45087.87</v>
      </c>
      <c r="C489" s="3">
        <v>23890.11</v>
      </c>
      <c r="D489" s="3">
        <v>265445.62</v>
      </c>
      <c r="E489" s="3">
        <v>132722.81</v>
      </c>
    </row>
    <row r="490" spans="1:5" ht="12.75">
      <c r="A490" s="65" t="s">
        <v>93</v>
      </c>
      <c r="B490" s="66">
        <v>0</v>
      </c>
      <c r="C490" s="66">
        <v>0</v>
      </c>
      <c r="D490" s="66">
        <v>530891.23</v>
      </c>
      <c r="E490" s="66">
        <v>0</v>
      </c>
    </row>
    <row r="491" spans="1:5" ht="12.75">
      <c r="A491" s="3" t="s">
        <v>90</v>
      </c>
      <c r="B491" s="3">
        <v>0</v>
      </c>
      <c r="C491" s="3">
        <v>0</v>
      </c>
      <c r="D491" s="3">
        <v>530891.23</v>
      </c>
      <c r="E491" s="3">
        <v>0</v>
      </c>
    </row>
    <row r="492" spans="1:5" ht="12.75">
      <c r="A492" s="3" t="s">
        <v>94</v>
      </c>
      <c r="B492" s="3">
        <v>0</v>
      </c>
      <c r="C492" s="3">
        <v>0</v>
      </c>
      <c r="D492" s="3">
        <v>530891.23</v>
      </c>
      <c r="E492" s="3">
        <v>0</v>
      </c>
    </row>
    <row r="493" spans="1:5" ht="12.75">
      <c r="A493" s="65" t="s">
        <v>84</v>
      </c>
      <c r="B493" s="66">
        <v>164361.87</v>
      </c>
      <c r="C493" s="66">
        <v>0</v>
      </c>
      <c r="D493" s="66">
        <v>0</v>
      </c>
      <c r="E493" s="66">
        <v>0</v>
      </c>
    </row>
    <row r="494" spans="1:5" ht="12.75">
      <c r="A494" s="3" t="s">
        <v>90</v>
      </c>
      <c r="B494" s="3">
        <v>164361.87</v>
      </c>
      <c r="C494" s="3">
        <v>0</v>
      </c>
      <c r="D494" s="3">
        <v>0</v>
      </c>
      <c r="E494" s="3">
        <v>0</v>
      </c>
    </row>
    <row r="495" spans="1:5" ht="12.75">
      <c r="A495" s="3" t="s">
        <v>94</v>
      </c>
      <c r="B495" s="3">
        <v>164361.87</v>
      </c>
      <c r="C495" s="3">
        <v>0</v>
      </c>
      <c r="D495" s="3">
        <v>0</v>
      </c>
      <c r="E495" s="3">
        <v>0</v>
      </c>
    </row>
    <row r="496" spans="1:5" ht="12.75">
      <c r="A496" s="100" t="s">
        <v>244</v>
      </c>
      <c r="B496" s="101">
        <v>105514.63</v>
      </c>
      <c r="C496" s="101">
        <v>99542.1</v>
      </c>
      <c r="D496" s="101">
        <v>92905.96</v>
      </c>
      <c r="E496" s="101">
        <v>92905.96</v>
      </c>
    </row>
    <row r="497" spans="1:5" ht="12.75">
      <c r="A497" s="102" t="s">
        <v>245</v>
      </c>
      <c r="B497" s="103">
        <v>53089.12</v>
      </c>
      <c r="C497" s="103">
        <v>46452.98</v>
      </c>
      <c r="D497" s="103">
        <v>33180.7</v>
      </c>
      <c r="E497" s="103">
        <v>33180.7</v>
      </c>
    </row>
    <row r="498" spans="1:5" ht="12.75">
      <c r="A498" s="65" t="s">
        <v>61</v>
      </c>
      <c r="B498" s="66">
        <v>53089.12</v>
      </c>
      <c r="C498" s="66">
        <v>46452.98</v>
      </c>
      <c r="D498" s="66">
        <v>33180.7</v>
      </c>
      <c r="E498" s="66">
        <v>33180.7</v>
      </c>
    </row>
    <row r="499" spans="1:5" ht="12.75">
      <c r="A499" s="3" t="s">
        <v>81</v>
      </c>
      <c r="B499" s="3">
        <v>53089.12</v>
      </c>
      <c r="C499" s="3">
        <v>46452.98</v>
      </c>
      <c r="D499" s="3">
        <v>33180.7</v>
      </c>
      <c r="E499" s="3">
        <v>33180.7</v>
      </c>
    </row>
    <row r="500" spans="1:5" ht="12.75">
      <c r="A500" s="3" t="s">
        <v>89</v>
      </c>
      <c r="B500" s="3">
        <v>53089.12</v>
      </c>
      <c r="C500" s="3">
        <v>46452.98</v>
      </c>
      <c r="D500" s="3">
        <v>33180.7</v>
      </c>
      <c r="E500" s="3">
        <v>33180.7</v>
      </c>
    </row>
    <row r="501" spans="1:5" ht="12.75">
      <c r="A501" s="102" t="s">
        <v>246</v>
      </c>
      <c r="B501" s="103">
        <v>52425.51</v>
      </c>
      <c r="C501" s="103">
        <v>53089.12</v>
      </c>
      <c r="D501" s="103">
        <v>59725.26</v>
      </c>
      <c r="E501" s="103">
        <v>59725.26</v>
      </c>
    </row>
    <row r="502" spans="1:5" ht="12.75">
      <c r="A502" s="65" t="s">
        <v>61</v>
      </c>
      <c r="B502" s="66">
        <v>52425.51</v>
      </c>
      <c r="C502" s="66">
        <v>53089.12</v>
      </c>
      <c r="D502" s="66">
        <v>59725.26</v>
      </c>
      <c r="E502" s="66">
        <v>59725.26</v>
      </c>
    </row>
    <row r="503" spans="1:5" ht="12.75">
      <c r="A503" s="3" t="s">
        <v>81</v>
      </c>
      <c r="B503" s="3">
        <v>52425.51</v>
      </c>
      <c r="C503" s="3">
        <v>53089.12</v>
      </c>
      <c r="D503" s="3">
        <v>59725.26</v>
      </c>
      <c r="E503" s="3">
        <v>59725.26</v>
      </c>
    </row>
    <row r="504" spans="1:5" ht="12.75">
      <c r="A504" s="3" t="s">
        <v>86</v>
      </c>
      <c r="B504" s="3">
        <v>5972.53</v>
      </c>
      <c r="C504" s="3">
        <v>6636.14</v>
      </c>
      <c r="D504" s="3">
        <v>6636.14</v>
      </c>
      <c r="E504" s="3">
        <v>6636.14</v>
      </c>
    </row>
    <row r="505" spans="1:5" ht="12.75">
      <c r="A505" s="3" t="s">
        <v>89</v>
      </c>
      <c r="B505" s="3">
        <v>46452.98</v>
      </c>
      <c r="C505" s="3">
        <v>46452.98</v>
      </c>
      <c r="D505" s="3">
        <v>53089.12</v>
      </c>
      <c r="E505" s="3">
        <v>53089.12</v>
      </c>
    </row>
    <row r="506" spans="1:5" ht="12.75">
      <c r="A506" s="100" t="s">
        <v>247</v>
      </c>
      <c r="B506" s="101">
        <v>42471.3</v>
      </c>
      <c r="C506" s="101">
        <v>42471.3</v>
      </c>
      <c r="D506" s="101">
        <v>55743.58</v>
      </c>
      <c r="E506" s="101">
        <v>55743.58</v>
      </c>
    </row>
    <row r="507" spans="1:5" ht="12.75">
      <c r="A507" s="102" t="s">
        <v>248</v>
      </c>
      <c r="B507" s="103">
        <v>13272.28</v>
      </c>
      <c r="C507" s="103">
        <v>13272.28</v>
      </c>
      <c r="D507" s="103">
        <v>13272.28</v>
      </c>
      <c r="E507" s="103">
        <v>13272.28</v>
      </c>
    </row>
    <row r="508" spans="1:5" ht="12.75">
      <c r="A508" s="65" t="s">
        <v>61</v>
      </c>
      <c r="B508" s="66">
        <v>13272.28</v>
      </c>
      <c r="C508" s="66">
        <v>13272.28</v>
      </c>
      <c r="D508" s="66">
        <v>13272.28</v>
      </c>
      <c r="E508" s="66">
        <v>13272.28</v>
      </c>
    </row>
    <row r="509" spans="1:5" ht="12.75">
      <c r="A509" s="3" t="s">
        <v>81</v>
      </c>
      <c r="B509" s="3">
        <v>13272.28</v>
      </c>
      <c r="C509" s="3">
        <v>13272.28</v>
      </c>
      <c r="D509" s="3">
        <v>13272.28</v>
      </c>
      <c r="E509" s="3">
        <v>13272.28</v>
      </c>
    </row>
    <row r="510" spans="1:5" ht="12.75">
      <c r="A510" s="3" t="s">
        <v>86</v>
      </c>
      <c r="B510" s="3">
        <v>13272.28</v>
      </c>
      <c r="C510" s="3">
        <v>13272.28</v>
      </c>
      <c r="D510" s="3">
        <v>13272.28</v>
      </c>
      <c r="E510" s="3">
        <v>13272.28</v>
      </c>
    </row>
    <row r="511" spans="1:5" ht="12.75">
      <c r="A511" s="102" t="s">
        <v>249</v>
      </c>
      <c r="B511" s="103">
        <v>13272.28</v>
      </c>
      <c r="C511" s="103">
        <v>13272.28</v>
      </c>
      <c r="D511" s="103">
        <v>13272.28</v>
      </c>
      <c r="E511" s="103">
        <v>13272.28</v>
      </c>
    </row>
    <row r="512" spans="1:5" ht="12.75">
      <c r="A512" s="65" t="s">
        <v>61</v>
      </c>
      <c r="B512" s="66">
        <v>13272.28</v>
      </c>
      <c r="C512" s="66">
        <v>13272.28</v>
      </c>
      <c r="D512" s="66">
        <v>13272.28</v>
      </c>
      <c r="E512" s="66">
        <v>13272.28</v>
      </c>
    </row>
    <row r="513" spans="1:5" ht="12.75">
      <c r="A513" s="3" t="s">
        <v>81</v>
      </c>
      <c r="B513" s="3">
        <v>13272.28</v>
      </c>
      <c r="C513" s="3">
        <v>13272.28</v>
      </c>
      <c r="D513" s="3">
        <v>13272.28</v>
      </c>
      <c r="E513" s="3">
        <v>13272.28</v>
      </c>
    </row>
    <row r="514" spans="1:5" ht="12.75">
      <c r="A514" s="3" t="s">
        <v>83</v>
      </c>
      <c r="B514" s="3">
        <v>13272.28</v>
      </c>
      <c r="C514" s="3">
        <v>13272.28</v>
      </c>
      <c r="D514" s="3">
        <v>13272.28</v>
      </c>
      <c r="E514" s="3">
        <v>13272.28</v>
      </c>
    </row>
    <row r="515" spans="1:5" ht="12.75">
      <c r="A515" s="102" t="s">
        <v>250</v>
      </c>
      <c r="B515" s="103">
        <v>2654.46</v>
      </c>
      <c r="C515" s="103">
        <v>2654.46</v>
      </c>
      <c r="D515" s="103">
        <v>2654.46</v>
      </c>
      <c r="E515" s="103">
        <v>2654.46</v>
      </c>
    </row>
    <row r="516" spans="1:5" ht="12.75">
      <c r="A516" s="65" t="s">
        <v>71</v>
      </c>
      <c r="B516" s="66">
        <v>1620.81</v>
      </c>
      <c r="C516" s="66">
        <v>2654.46</v>
      </c>
      <c r="D516" s="66">
        <v>2654.46</v>
      </c>
      <c r="E516" s="66">
        <v>2654.46</v>
      </c>
    </row>
    <row r="517" spans="1:5" ht="12.75">
      <c r="A517" s="3" t="s">
        <v>90</v>
      </c>
      <c r="B517" s="3">
        <v>1620.81</v>
      </c>
      <c r="C517" s="3">
        <v>2654.46</v>
      </c>
      <c r="D517" s="3">
        <v>2654.46</v>
      </c>
      <c r="E517" s="3">
        <v>2654.46</v>
      </c>
    </row>
    <row r="518" spans="1:5" ht="12.75">
      <c r="A518" s="3" t="s">
        <v>91</v>
      </c>
      <c r="B518" s="3">
        <v>1620.81</v>
      </c>
      <c r="C518" s="3">
        <v>2654.46</v>
      </c>
      <c r="D518" s="3">
        <v>2654.46</v>
      </c>
      <c r="E518" s="3">
        <v>2654.46</v>
      </c>
    </row>
    <row r="519" spans="1:5" ht="12.75">
      <c r="A519" s="65" t="s">
        <v>84</v>
      </c>
      <c r="B519" s="66">
        <v>1033.65</v>
      </c>
      <c r="C519" s="66">
        <v>0</v>
      </c>
      <c r="D519" s="66">
        <v>0</v>
      </c>
      <c r="E519" s="66">
        <v>0</v>
      </c>
    </row>
    <row r="520" spans="1:5" ht="12.75">
      <c r="A520" s="3" t="s">
        <v>90</v>
      </c>
      <c r="B520" s="3">
        <v>1033.65</v>
      </c>
      <c r="C520" s="3">
        <v>0</v>
      </c>
      <c r="D520" s="3">
        <v>0</v>
      </c>
      <c r="E520" s="3">
        <v>0</v>
      </c>
    </row>
    <row r="521" spans="1:5" ht="12.75">
      <c r="A521" s="3" t="s">
        <v>91</v>
      </c>
      <c r="B521" s="3">
        <v>1033.65</v>
      </c>
      <c r="C521" s="3">
        <v>0</v>
      </c>
      <c r="D521" s="3">
        <v>0</v>
      </c>
      <c r="E521" s="3">
        <v>0</v>
      </c>
    </row>
    <row r="522" spans="1:5" ht="12.75">
      <c r="A522" s="102" t="s">
        <v>251</v>
      </c>
      <c r="B522" s="103">
        <v>13272.28</v>
      </c>
      <c r="C522" s="103">
        <v>13272.28</v>
      </c>
      <c r="D522" s="103">
        <v>26544.56</v>
      </c>
      <c r="E522" s="103">
        <v>26544.56</v>
      </c>
    </row>
    <row r="523" spans="1:5" ht="12.75">
      <c r="A523" s="65" t="s">
        <v>61</v>
      </c>
      <c r="B523" s="66">
        <v>13272.28</v>
      </c>
      <c r="C523" s="66">
        <v>13272.28</v>
      </c>
      <c r="D523" s="66">
        <v>26544.56</v>
      </c>
      <c r="E523" s="66">
        <v>0</v>
      </c>
    </row>
    <row r="524" spans="1:5" ht="12.75">
      <c r="A524" s="3" t="s">
        <v>90</v>
      </c>
      <c r="B524" s="3">
        <v>13272.28</v>
      </c>
      <c r="C524" s="3">
        <v>13272.28</v>
      </c>
      <c r="D524" s="3">
        <v>26544.56</v>
      </c>
      <c r="E524" s="3">
        <v>0</v>
      </c>
    </row>
    <row r="525" spans="1:5" ht="12.75">
      <c r="A525" s="3" t="s">
        <v>92</v>
      </c>
      <c r="B525" s="3">
        <v>13272.28</v>
      </c>
      <c r="C525" s="3">
        <v>13272.28</v>
      </c>
      <c r="D525" s="3">
        <v>26544.56</v>
      </c>
      <c r="E525" s="3">
        <v>0</v>
      </c>
    </row>
    <row r="526" spans="1:5" ht="12.75">
      <c r="A526" s="65" t="s">
        <v>79</v>
      </c>
      <c r="B526" s="66">
        <v>0</v>
      </c>
      <c r="C526" s="66">
        <v>0</v>
      </c>
      <c r="D526" s="66">
        <v>0</v>
      </c>
      <c r="E526" s="66">
        <v>26544.56</v>
      </c>
    </row>
    <row r="527" spans="1:5" ht="12.75">
      <c r="A527" s="3" t="s">
        <v>90</v>
      </c>
      <c r="B527" s="3">
        <v>0</v>
      </c>
      <c r="C527" s="3">
        <v>0</v>
      </c>
      <c r="D527" s="3">
        <v>0</v>
      </c>
      <c r="E527" s="3">
        <v>26544.56</v>
      </c>
    </row>
    <row r="528" spans="1:5" ht="12.75">
      <c r="A528" s="3" t="s">
        <v>92</v>
      </c>
      <c r="B528" s="3">
        <v>0</v>
      </c>
      <c r="C528" s="3">
        <v>0</v>
      </c>
      <c r="D528" s="3">
        <v>0</v>
      </c>
      <c r="E528" s="3">
        <v>26544.56</v>
      </c>
    </row>
    <row r="532" spans="1:5" ht="15.75">
      <c r="A532" s="110" t="s">
        <v>254</v>
      </c>
      <c r="B532" s="61"/>
      <c r="C532" s="61"/>
      <c r="D532" s="61"/>
      <c r="E532" s="61"/>
    </row>
    <row r="533" spans="1:5" ht="15.75">
      <c r="A533" s="111" t="s">
        <v>255</v>
      </c>
      <c r="B533" s="53"/>
      <c r="C533" s="53"/>
      <c r="D533" s="53"/>
      <c r="E533" s="53"/>
    </row>
    <row r="534" spans="1:5" ht="15.75">
      <c r="A534" s="39"/>
      <c r="B534" s="39"/>
      <c r="C534" s="39"/>
      <c r="D534" s="39"/>
      <c r="E534" s="39"/>
    </row>
    <row r="535" spans="1:5" ht="12.75">
      <c r="A535" s="112" t="s">
        <v>256</v>
      </c>
      <c r="B535" s="42"/>
      <c r="C535" s="42"/>
      <c r="D535" s="42"/>
      <c r="E535" s="42"/>
    </row>
    <row r="536" spans="1:5" ht="24" customHeight="1">
      <c r="A536" s="42"/>
      <c r="B536" s="42"/>
      <c r="C536" s="42"/>
      <c r="D536" s="42"/>
      <c r="E536" s="42"/>
    </row>
    <row r="537" spans="1:5" ht="15.75">
      <c r="A537" s="39"/>
      <c r="B537" s="39"/>
      <c r="C537" s="39"/>
      <c r="D537" s="39"/>
      <c r="E537" s="39"/>
    </row>
    <row r="538" spans="1:5" ht="15.75">
      <c r="A538" s="113" t="s">
        <v>257</v>
      </c>
      <c r="B538" s="61"/>
      <c r="C538" s="110" t="s">
        <v>258</v>
      </c>
      <c r="D538" s="46"/>
      <c r="E538" s="46"/>
    </row>
    <row r="539" spans="1:5" ht="15.75">
      <c r="A539" s="113" t="s">
        <v>259</v>
      </c>
      <c r="B539" s="61"/>
      <c r="C539" s="110" t="s">
        <v>260</v>
      </c>
      <c r="D539" s="46"/>
      <c r="E539" s="46"/>
    </row>
    <row r="540" spans="1:5" ht="15.75">
      <c r="A540" s="113" t="s">
        <v>261</v>
      </c>
      <c r="B540" s="61"/>
      <c r="C540" s="110" t="s">
        <v>262</v>
      </c>
      <c r="D540" s="46"/>
      <c r="E540" s="46"/>
    </row>
  </sheetData>
  <sheetProtection/>
  <mergeCells count="11">
    <mergeCell ref="A539:B539"/>
    <mergeCell ref="C539:E539"/>
    <mergeCell ref="A540:B540"/>
    <mergeCell ref="C540:E540"/>
    <mergeCell ref="A3:E3"/>
    <mergeCell ref="A5:E5"/>
    <mergeCell ref="A532:E532"/>
    <mergeCell ref="A533:E533"/>
    <mergeCell ref="A535:E536"/>
    <mergeCell ref="A538:B538"/>
    <mergeCell ref="C538:E5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Kresimir</cp:lastModifiedBy>
  <cp:lastPrinted>2022-11-14T14:41:23Z</cp:lastPrinted>
  <dcterms:modified xsi:type="dcterms:W3CDTF">2022-11-17T13:02:48Z</dcterms:modified>
  <cp:category/>
  <cp:version/>
  <cp:contentType/>
  <cp:contentStatus/>
</cp:coreProperties>
</file>