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VIJEĆA\VIJEĆE VI\2 sjednica\"/>
    </mc:Choice>
  </mc:AlternateContent>
  <xr:revisionPtr revIDLastSave="0" documentId="13_ncr:1_{320BA489-2559-49E7-BC4D-B90334DF0AE1}" xr6:coauthVersionLast="44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List1" sheetId="1" r:id="rId1"/>
    <sheet name="Lis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74" i="1" l="1"/>
  <c r="H281" i="1"/>
  <c r="H306" i="1"/>
  <c r="H316" i="1"/>
  <c r="H329" i="1"/>
  <c r="G306" i="1"/>
  <c r="G316" i="1"/>
  <c r="G329" i="1"/>
  <c r="F307" i="1"/>
  <c r="F304" i="1" s="1"/>
  <c r="H254" i="1"/>
  <c r="G246" i="1"/>
  <c r="G248" i="1"/>
  <c r="G254" i="1"/>
  <c r="G259" i="1"/>
  <c r="E247" i="1"/>
  <c r="E454" i="1"/>
  <c r="F454" i="1" s="1"/>
  <c r="E412" i="1"/>
  <c r="F426" i="1"/>
  <c r="G362" i="1"/>
  <c r="H362" i="1"/>
  <c r="G363" i="1"/>
  <c r="H358" i="1"/>
  <c r="G350" i="1"/>
  <c r="G351" i="1"/>
  <c r="F345" i="1"/>
  <c r="F343" i="1" s="1"/>
  <c r="F349" i="1"/>
  <c r="F348" i="1" s="1"/>
  <c r="F347" i="1" s="1"/>
  <c r="G159" i="1"/>
  <c r="G161" i="1"/>
  <c r="G230" i="1"/>
  <c r="F237" i="1"/>
  <c r="G237" i="1" s="1"/>
  <c r="F233" i="1"/>
  <c r="G233" i="1" s="1"/>
  <c r="F232" i="1"/>
  <c r="F231" i="1" s="1"/>
  <c r="F230" i="1"/>
  <c r="F229" i="1"/>
  <c r="G229" i="1" s="1"/>
  <c r="F228" i="1"/>
  <c r="F227" i="1"/>
  <c r="G227" i="1" s="1"/>
  <c r="F225" i="1"/>
  <c r="G225" i="1" s="1"/>
  <c r="F224" i="1"/>
  <c r="G224" i="1" s="1"/>
  <c r="F223" i="1"/>
  <c r="G223" i="1" s="1"/>
  <c r="F220" i="1"/>
  <c r="F219" i="1" s="1"/>
  <c r="H219" i="1" s="1"/>
  <c r="F218" i="1"/>
  <c r="F217" i="1" s="1"/>
  <c r="H217" i="1" s="1"/>
  <c r="F213" i="1"/>
  <c r="G213" i="1" s="1"/>
  <c r="F211" i="1"/>
  <c r="G211" i="1" s="1"/>
  <c r="F208" i="1"/>
  <c r="G208" i="1" s="1"/>
  <c r="F207" i="1"/>
  <c r="G207" i="1" s="1"/>
  <c r="F204" i="1"/>
  <c r="G204" i="1" s="1"/>
  <c r="F202" i="1"/>
  <c r="G202" i="1" s="1"/>
  <c r="F199" i="1"/>
  <c r="G199" i="1" s="1"/>
  <c r="F196" i="1"/>
  <c r="G196" i="1" s="1"/>
  <c r="F195" i="1"/>
  <c r="G195" i="1" s="1"/>
  <c r="F193" i="1"/>
  <c r="G193" i="1" s="1"/>
  <c r="F190" i="1"/>
  <c r="G190" i="1" s="1"/>
  <c r="F189" i="1"/>
  <c r="G189" i="1" s="1"/>
  <c r="F188" i="1"/>
  <c r="G188" i="1" s="1"/>
  <c r="F187" i="1"/>
  <c r="G187" i="1" s="1"/>
  <c r="F186" i="1"/>
  <c r="G186" i="1" s="1"/>
  <c r="F185" i="1"/>
  <c r="G185" i="1" s="1"/>
  <c r="F182" i="1"/>
  <c r="G182" i="1" s="1"/>
  <c r="F181" i="1"/>
  <c r="G181" i="1" s="1"/>
  <c r="F180" i="1"/>
  <c r="G180" i="1" s="1"/>
  <c r="F179" i="1"/>
  <c r="G179" i="1" s="1"/>
  <c r="F178" i="1"/>
  <c r="G178" i="1" s="1"/>
  <c r="F177" i="1"/>
  <c r="G177" i="1" s="1"/>
  <c r="F176" i="1"/>
  <c r="G176" i="1" s="1"/>
  <c r="F175" i="1"/>
  <c r="G175" i="1" s="1"/>
  <c r="F172" i="1"/>
  <c r="G172" i="1" s="1"/>
  <c r="F171" i="1"/>
  <c r="G171" i="1" s="1"/>
  <c r="F170" i="1"/>
  <c r="G170" i="1" s="1"/>
  <c r="F169" i="1"/>
  <c r="G169" i="1" s="1"/>
  <c r="F168" i="1"/>
  <c r="G168" i="1" s="1"/>
  <c r="F166" i="1"/>
  <c r="G166" i="1" s="1"/>
  <c r="F165" i="1"/>
  <c r="G165" i="1" s="1"/>
  <c r="F164" i="1"/>
  <c r="G164" i="1" s="1"/>
  <c r="F160" i="1"/>
  <c r="G160" i="1" s="1"/>
  <c r="F157" i="1"/>
  <c r="G157" i="1" s="1"/>
  <c r="F155" i="1"/>
  <c r="G155" i="1" s="1"/>
  <c r="E627" i="1"/>
  <c r="E625" i="1"/>
  <c r="E660" i="1"/>
  <c r="E659" i="1" s="1"/>
  <c r="E653" i="1"/>
  <c r="E638" i="1"/>
  <c r="E674" i="1"/>
  <c r="E673" i="1" s="1"/>
  <c r="E672" i="1" s="1"/>
  <c r="E722" i="1"/>
  <c r="E721" i="1" s="1"/>
  <c r="E720" i="1" s="1"/>
  <c r="E717" i="1" s="1"/>
  <c r="E694" i="1"/>
  <c r="F719" i="1"/>
  <c r="D630" i="1"/>
  <c r="E630" i="1"/>
  <c r="E628" i="1"/>
  <c r="E425" i="1" s="1"/>
  <c r="E502" i="1"/>
  <c r="E626" i="1"/>
  <c r="E813" i="1"/>
  <c r="E847" i="1"/>
  <c r="E803" i="1"/>
  <c r="E802" i="1" s="1"/>
  <c r="E801" i="1" s="1"/>
  <c r="E798" i="1" s="1"/>
  <c r="E824" i="1"/>
  <c r="E750" i="1"/>
  <c r="E749" i="1" s="1"/>
  <c r="E748" i="1" s="1"/>
  <c r="E745" i="1" s="1"/>
  <c r="E779" i="1"/>
  <c r="E778" i="1" s="1"/>
  <c r="E777" i="1" s="1"/>
  <c r="E774" i="1" s="1"/>
  <c r="E761" i="1"/>
  <c r="E787" i="1"/>
  <c r="E786" i="1" s="1"/>
  <c r="E785" i="1" s="1"/>
  <c r="E782" i="1" s="1"/>
  <c r="E742" i="1"/>
  <c r="E741" i="1" s="1"/>
  <c r="E740" i="1" s="1"/>
  <c r="E737" i="1" s="1"/>
  <c r="E535" i="1"/>
  <c r="E526" i="1"/>
  <c r="F174" i="1" s="1"/>
  <c r="G174" i="1" s="1"/>
  <c r="E517" i="1"/>
  <c r="E553" i="1"/>
  <c r="E547" i="1"/>
  <c r="E546" i="1" s="1"/>
  <c r="F274" i="1" s="1"/>
  <c r="E491" i="1"/>
  <c r="E579" i="1"/>
  <c r="E578" i="1" s="1"/>
  <c r="E577" i="1" s="1"/>
  <c r="E588" i="1"/>
  <c r="E602" i="1"/>
  <c r="E601" i="1" s="1"/>
  <c r="E600" i="1" s="1"/>
  <c r="E598" i="1"/>
  <c r="E597" i="1" s="1"/>
  <c r="E596" i="1" s="1"/>
  <c r="F776" i="1"/>
  <c r="E608" i="1"/>
  <c r="E620" i="1"/>
  <c r="E619" i="1" s="1"/>
  <c r="F281" i="1" s="1"/>
  <c r="G281" i="1" s="1"/>
  <c r="E857" i="1"/>
  <c r="E856" i="1"/>
  <c r="E435" i="1" s="1"/>
  <c r="F435" i="1" s="1"/>
  <c r="E855" i="1"/>
  <c r="E854" i="1"/>
  <c r="E433" i="1" s="1"/>
  <c r="E853" i="1"/>
  <c r="E432" i="1" s="1"/>
  <c r="F432" i="1" s="1"/>
  <c r="E925" i="1"/>
  <c r="E924" i="1" s="1"/>
  <c r="F325" i="1" s="1"/>
  <c r="H325" i="1" s="1"/>
  <c r="H307" i="1" l="1"/>
  <c r="F247" i="1"/>
  <c r="H247" i="1" s="1"/>
  <c r="F300" i="1"/>
  <c r="F305" i="1"/>
  <c r="F249" i="1"/>
  <c r="F433" i="1"/>
  <c r="F412" i="1"/>
  <c r="F226" i="1"/>
  <c r="H226" i="1" s="1"/>
  <c r="F342" i="1"/>
  <c r="F222" i="1"/>
  <c r="H222" i="1" s="1"/>
  <c r="H349" i="1"/>
  <c r="H345" i="1"/>
  <c r="F216" i="1"/>
  <c r="H231" i="1"/>
  <c r="G218" i="1"/>
  <c r="E576" i="1"/>
  <c r="E574" i="1"/>
  <c r="E592" i="1"/>
  <c r="E591" i="1" s="1"/>
  <c r="E917" i="1"/>
  <c r="F864" i="1"/>
  <c r="E852" i="1"/>
  <c r="F852" i="1" s="1"/>
  <c r="E1034" i="1"/>
  <c r="F1034" i="1" s="1"/>
  <c r="E1038" i="1"/>
  <c r="E1043" i="1"/>
  <c r="E1042" i="1" s="1"/>
  <c r="E974" i="1"/>
  <c r="F974" i="1" s="1"/>
  <c r="E975" i="1"/>
  <c r="E976" i="1"/>
  <c r="E1002" i="1"/>
  <c r="E1001" i="1" s="1"/>
  <c r="E1014" i="1"/>
  <c r="E1016" i="1"/>
  <c r="F1016" i="1" s="1"/>
  <c r="E1018" i="1"/>
  <c r="F1018" i="1" s="1"/>
  <c r="E1011" i="1"/>
  <c r="E1010" i="1" s="1"/>
  <c r="F331" i="1" s="1"/>
  <c r="F469" i="1"/>
  <c r="F477" i="1"/>
  <c r="F486" i="1"/>
  <c r="F501" i="1"/>
  <c r="F502" i="1"/>
  <c r="F507" i="1"/>
  <c r="F544" i="1"/>
  <c r="F547" i="1"/>
  <c r="F553" i="1"/>
  <c r="F558" i="1"/>
  <c r="F561" i="1"/>
  <c r="F565" i="1"/>
  <c r="F579" i="1"/>
  <c r="F585" i="1"/>
  <c r="F588" i="1"/>
  <c r="F594" i="1"/>
  <c r="F595" i="1"/>
  <c r="F598" i="1"/>
  <c r="F602" i="1"/>
  <c r="F607" i="1"/>
  <c r="F608" i="1"/>
  <c r="F613" i="1"/>
  <c r="F614" i="1"/>
  <c r="F620" i="1"/>
  <c r="F625" i="1"/>
  <c r="F626" i="1"/>
  <c r="F627" i="1"/>
  <c r="F629" i="1"/>
  <c r="F630" i="1"/>
  <c r="F635" i="1"/>
  <c r="F638" i="1"/>
  <c r="F649" i="1"/>
  <c r="F650" i="1"/>
  <c r="F660" i="1"/>
  <c r="F665" i="1"/>
  <c r="F666" i="1"/>
  <c r="F674" i="1"/>
  <c r="F679" i="1"/>
  <c r="F680" i="1"/>
  <c r="F691" i="1"/>
  <c r="F700" i="1"/>
  <c r="F711" i="1"/>
  <c r="F722" i="1"/>
  <c r="F730" i="1"/>
  <c r="F731" i="1"/>
  <c r="F739" i="1"/>
  <c r="F742" i="1"/>
  <c r="F747" i="1"/>
  <c r="F750" i="1"/>
  <c r="F755" i="1"/>
  <c r="F756" i="1"/>
  <c r="F758" i="1"/>
  <c r="F761" i="1"/>
  <c r="F766" i="1"/>
  <c r="F767" i="1"/>
  <c r="F768" i="1"/>
  <c r="F779" i="1"/>
  <c r="F784" i="1"/>
  <c r="F787" i="1"/>
  <c r="F792" i="1"/>
  <c r="F800" i="1"/>
  <c r="F803" i="1"/>
  <c r="F809" i="1"/>
  <c r="F810" i="1"/>
  <c r="F813" i="1"/>
  <c r="F818" i="1"/>
  <c r="F826" i="1"/>
  <c r="F832" i="1"/>
  <c r="F836" i="1"/>
  <c r="F844" i="1"/>
  <c r="F847" i="1"/>
  <c r="F853" i="1"/>
  <c r="F854" i="1"/>
  <c r="F855" i="1"/>
  <c r="F856" i="1"/>
  <c r="F857" i="1"/>
  <c r="F863" i="1"/>
  <c r="F865" i="1"/>
  <c r="F866" i="1"/>
  <c r="F902" i="1"/>
  <c r="F903" i="1"/>
  <c r="F925" i="1"/>
  <c r="F931" i="1"/>
  <c r="F953" i="1"/>
  <c r="F961" i="1"/>
  <c r="F966" i="1"/>
  <c r="F981" i="1"/>
  <c r="F982" i="1"/>
  <c r="F991" i="1"/>
  <c r="F999" i="1"/>
  <c r="F1007" i="1"/>
  <c r="F1008" i="1"/>
  <c r="F1024" i="1"/>
  <c r="F1030" i="1"/>
  <c r="F1040" i="1"/>
  <c r="E947" i="1"/>
  <c r="F947" i="1" s="1"/>
  <c r="E464" i="1"/>
  <c r="F464" i="1" s="1"/>
  <c r="E480" i="1"/>
  <c r="E479" i="1" s="1"/>
  <c r="F273" i="1" s="1"/>
  <c r="F146" i="1"/>
  <c r="E146" i="1"/>
  <c r="H136" i="1"/>
  <c r="H137" i="1"/>
  <c r="H138" i="1"/>
  <c r="H139" i="1"/>
  <c r="H140" i="1"/>
  <c r="H141" i="1"/>
  <c r="H142" i="1"/>
  <c r="H143" i="1"/>
  <c r="H145" i="1"/>
  <c r="H135" i="1"/>
  <c r="G136" i="1"/>
  <c r="G137" i="1"/>
  <c r="G138" i="1"/>
  <c r="G139" i="1"/>
  <c r="G140" i="1"/>
  <c r="G141" i="1"/>
  <c r="G142" i="1"/>
  <c r="G144" i="1"/>
  <c r="G145" i="1"/>
  <c r="G135" i="1"/>
  <c r="G126" i="1"/>
  <c r="G129" i="1"/>
  <c r="G68" i="1"/>
  <c r="G69" i="1"/>
  <c r="G70" i="1"/>
  <c r="G71" i="1"/>
  <c r="G72" i="1"/>
  <c r="G74" i="1"/>
  <c r="G75" i="1"/>
  <c r="G77" i="1"/>
  <c r="G78" i="1"/>
  <c r="G83" i="1"/>
  <c r="G84" i="1"/>
  <c r="G86" i="1"/>
  <c r="G88" i="1"/>
  <c r="G90" i="1"/>
  <c r="G93" i="1"/>
  <c r="G94" i="1"/>
  <c r="G96" i="1"/>
  <c r="G97" i="1"/>
  <c r="G98" i="1"/>
  <c r="G99" i="1"/>
  <c r="G102" i="1"/>
  <c r="G103" i="1"/>
  <c r="G105" i="1"/>
  <c r="G106" i="1"/>
  <c r="G108" i="1"/>
  <c r="G109" i="1"/>
  <c r="G112" i="1"/>
  <c r="G114" i="1"/>
  <c r="F89" i="1"/>
  <c r="E79" i="1"/>
  <c r="F80" i="1"/>
  <c r="H80" i="1" s="1"/>
  <c r="F76" i="1"/>
  <c r="H76" i="1" s="1"/>
  <c r="D67" i="1"/>
  <c r="D452" i="1"/>
  <c r="D446" i="1"/>
  <c r="D442" i="1"/>
  <c r="D438" i="1"/>
  <c r="D429" i="1"/>
  <c r="D420" i="1"/>
  <c r="D415" i="1"/>
  <c r="D409" i="1"/>
  <c r="D404" i="1"/>
  <c r="D1013" i="1"/>
  <c r="D1009" i="1" s="1"/>
  <c r="D924" i="1"/>
  <c r="F924" i="1" s="1"/>
  <c r="D721" i="1"/>
  <c r="D720" i="1" s="1"/>
  <c r="D717" i="1" s="1"/>
  <c r="F717" i="1" s="1"/>
  <c r="D673" i="1"/>
  <c r="D672" i="1" s="1"/>
  <c r="F672" i="1" s="1"/>
  <c r="D637" i="1"/>
  <c r="D601" i="1"/>
  <c r="F601" i="1" s="1"/>
  <c r="D597" i="1"/>
  <c r="D596" i="1" s="1"/>
  <c r="F596" i="1" s="1"/>
  <c r="D578" i="1"/>
  <c r="F578" i="1" s="1"/>
  <c r="H273" i="1" l="1"/>
  <c r="G273" i="1"/>
  <c r="H300" i="1"/>
  <c r="G300" i="1"/>
  <c r="H249" i="1"/>
  <c r="G249" i="1"/>
  <c r="E1041" i="1"/>
  <c r="F286" i="1"/>
  <c r="F221" i="1"/>
  <c r="F976" i="1"/>
  <c r="E450" i="1"/>
  <c r="F450" i="1" s="1"/>
  <c r="F975" i="1"/>
  <c r="E449" i="1"/>
  <c r="F32" i="1"/>
  <c r="F576" i="1"/>
  <c r="E500" i="1"/>
  <c r="F1043" i="1"/>
  <c r="F1002" i="1"/>
  <c r="F1001" i="1"/>
  <c r="E1000" i="1"/>
  <c r="E1013" i="1"/>
  <c r="F1014" i="1"/>
  <c r="F721" i="1"/>
  <c r="F480" i="1"/>
  <c r="E946" i="1"/>
  <c r="F313" i="1" s="1"/>
  <c r="F720" i="1"/>
  <c r="F673" i="1"/>
  <c r="F597" i="1"/>
  <c r="E478" i="1"/>
  <c r="H89" i="1"/>
  <c r="D1005" i="1"/>
  <c r="D600" i="1"/>
  <c r="F600" i="1" s="1"/>
  <c r="D577" i="1"/>
  <c r="F577" i="1" s="1"/>
  <c r="G286" i="1" l="1"/>
  <c r="H286" i="1"/>
  <c r="H313" i="1"/>
  <c r="G313" i="1"/>
  <c r="E1009" i="1"/>
  <c r="E1005" i="1" s="1"/>
  <c r="F1005" i="1" s="1"/>
  <c r="F332" i="1"/>
  <c r="H332" i="1" s="1"/>
  <c r="F449" i="1"/>
  <c r="F253" i="1"/>
  <c r="F500" i="1"/>
  <c r="F1013" i="1"/>
  <c r="F1000" i="1"/>
  <c r="E997" i="1"/>
  <c r="F997" i="1" s="1"/>
  <c r="E945" i="1"/>
  <c r="E475" i="1"/>
  <c r="D592" i="1"/>
  <c r="D574" i="1"/>
  <c r="F574" i="1" s="1"/>
  <c r="F1009" i="1" l="1"/>
  <c r="H253" i="1"/>
  <c r="G253" i="1"/>
  <c r="D591" i="1"/>
  <c r="F591" i="1" s="1"/>
  <c r="F592" i="1"/>
  <c r="E942" i="1"/>
  <c r="E944" i="1"/>
  <c r="D546" i="1"/>
  <c r="F546" i="1" s="1"/>
  <c r="D549" i="1"/>
  <c r="D494" i="1"/>
  <c r="E494" i="1"/>
  <c r="E348" i="1"/>
  <c r="E343" i="1"/>
  <c r="E330" i="1"/>
  <c r="E319" i="1"/>
  <c r="E305" i="1"/>
  <c r="H305" i="1" s="1"/>
  <c r="E261" i="1"/>
  <c r="D39" i="1"/>
  <c r="E216" i="1"/>
  <c r="H216" i="1" s="1"/>
  <c r="E127" i="1"/>
  <c r="E444" i="1"/>
  <c r="F444" i="1" s="1"/>
  <c r="D619" i="1"/>
  <c r="F619" i="1" s="1"/>
  <c r="D693" i="1"/>
  <c r="D692" i="1" s="1"/>
  <c r="D689" i="1" s="1"/>
  <c r="D820" i="1"/>
  <c r="D819" i="1" s="1"/>
  <c r="D816" i="1" s="1"/>
  <c r="D831" i="1"/>
  <c r="D876" i="1"/>
  <c r="D896" i="1"/>
  <c r="D349" i="1"/>
  <c r="D312" i="1"/>
  <c r="D305" i="1"/>
  <c r="D284" i="1"/>
  <c r="D280" i="1"/>
  <c r="G280" i="1" s="1"/>
  <c r="D278" i="1"/>
  <c r="D261" i="1"/>
  <c r="D201" i="1"/>
  <c r="D231" i="1"/>
  <c r="G231" i="1" s="1"/>
  <c r="D226" i="1"/>
  <c r="G226" i="1" s="1"/>
  <c r="D222" i="1"/>
  <c r="G222" i="1" s="1"/>
  <c r="D217" i="1"/>
  <c r="D146" i="1"/>
  <c r="D128" i="1"/>
  <c r="D113" i="1"/>
  <c r="G113" i="1" s="1"/>
  <c r="D101" i="1"/>
  <c r="D87" i="1"/>
  <c r="D85" i="1"/>
  <c r="D82" i="1"/>
  <c r="D304" i="1" l="1"/>
  <c r="G304" i="1" s="1"/>
  <c r="G305" i="1"/>
  <c r="E347" i="1"/>
  <c r="H347" i="1" s="1"/>
  <c r="H348" i="1"/>
  <c r="E342" i="1"/>
  <c r="H342" i="1" s="1"/>
  <c r="H343" i="1"/>
  <c r="D348" i="1"/>
  <c r="G349" i="1"/>
  <c r="D216" i="1"/>
  <c r="G216" i="1" s="1"/>
  <c r="G217" i="1"/>
  <c r="E939" i="1"/>
  <c r="F944" i="1"/>
  <c r="D827" i="1"/>
  <c r="F831" i="1"/>
  <c r="D127" i="1"/>
  <c r="G127" i="1" s="1"/>
  <c r="G128" i="1"/>
  <c r="D545" i="1"/>
  <c r="D277" i="1"/>
  <c r="D347" i="1" l="1"/>
  <c r="G347" i="1" s="1"/>
  <c r="G348" i="1"/>
  <c r="D824" i="1"/>
  <c r="F824" i="1" s="1"/>
  <c r="F827" i="1"/>
  <c r="F939" i="1"/>
  <c r="E440" i="1"/>
  <c r="F440" i="1" s="1"/>
  <c r="F328" i="1"/>
  <c r="F315" i="1"/>
  <c r="E278" i="1"/>
  <c r="E280" i="1"/>
  <c r="H280" i="1" s="1"/>
  <c r="E269" i="1"/>
  <c r="E268" i="1" s="1"/>
  <c r="E284" i="1"/>
  <c r="E289" i="1"/>
  <c r="E291" i="1"/>
  <c r="E295" i="1"/>
  <c r="E294" i="1" s="1"/>
  <c r="E310" i="1"/>
  <c r="E312" i="1"/>
  <c r="E315" i="1"/>
  <c r="E318" i="1"/>
  <c r="E328" i="1"/>
  <c r="F33" i="1"/>
  <c r="H328" i="1" l="1"/>
  <c r="H315" i="1"/>
  <c r="E304" i="1"/>
  <c r="H304" i="1" s="1"/>
  <c r="E277" i="1"/>
  <c r="E327" i="1"/>
  <c r="E288" i="1"/>
  <c r="E309" i="1"/>
  <c r="E283" i="1"/>
  <c r="F34" i="1"/>
  <c r="E26" i="1"/>
  <c r="E29" i="1"/>
  <c r="E34" i="1"/>
  <c r="E370" i="1"/>
  <c r="E369" i="1" s="1"/>
  <c r="E336" i="1" l="1"/>
  <c r="E30" i="1"/>
  <c r="E41" i="1" s="1"/>
  <c r="E418" i="1"/>
  <c r="E417" i="1"/>
  <c r="F417" i="1" s="1"/>
  <c r="E406" i="1"/>
  <c r="D408" i="1"/>
  <c r="D403" i="1"/>
  <c r="E881" i="1"/>
  <c r="F881" i="1" s="1"/>
  <c r="E153" i="1"/>
  <c r="E162" i="1"/>
  <c r="E191" i="1"/>
  <c r="E197" i="1"/>
  <c r="E200" i="1"/>
  <c r="E205" i="1"/>
  <c r="E209" i="1"/>
  <c r="E221" i="1"/>
  <c r="H221" i="1" s="1"/>
  <c r="E235" i="1"/>
  <c r="F236" i="1"/>
  <c r="F212" i="1"/>
  <c r="F210" i="1"/>
  <c r="F203" i="1"/>
  <c r="F201" i="1"/>
  <c r="F198" i="1"/>
  <c r="F192" i="1"/>
  <c r="F158" i="1"/>
  <c r="F156" i="1"/>
  <c r="F418" i="1" l="1"/>
  <c r="F257" i="1"/>
  <c r="E404" i="1"/>
  <c r="F406" i="1"/>
  <c r="F197" i="1"/>
  <c r="H198" i="1"/>
  <c r="H203" i="1"/>
  <c r="F235" i="1"/>
  <c r="H236" i="1"/>
  <c r="H210" i="1"/>
  <c r="H212" i="1"/>
  <c r="H192" i="1"/>
  <c r="G201" i="1"/>
  <c r="H201" i="1"/>
  <c r="H156" i="1"/>
  <c r="H158" i="1"/>
  <c r="E415" i="1"/>
  <c r="F415" i="1" s="1"/>
  <c r="E152" i="1"/>
  <c r="E215" i="1"/>
  <c r="F200" i="1"/>
  <c r="F163" i="1"/>
  <c r="F194" i="1"/>
  <c r="F206" i="1"/>
  <c r="F209" i="1"/>
  <c r="F167" i="1"/>
  <c r="F184" i="1"/>
  <c r="F173" i="1"/>
  <c r="F154" i="1"/>
  <c r="E413" i="1"/>
  <c r="E411" i="1"/>
  <c r="H257" i="1" l="1"/>
  <c r="G257" i="1"/>
  <c r="F413" i="1"/>
  <c r="F258" i="1"/>
  <c r="H258" i="1" s="1"/>
  <c r="E403" i="1"/>
  <c r="F403" i="1" s="1"/>
  <c r="F404" i="1"/>
  <c r="E409" i="1"/>
  <c r="F409" i="1" s="1"/>
  <c r="F411" i="1"/>
  <c r="F153" i="1"/>
  <c r="H154" i="1"/>
  <c r="H200" i="1"/>
  <c r="H173" i="1"/>
  <c r="H184" i="1"/>
  <c r="H167" i="1"/>
  <c r="H209" i="1"/>
  <c r="H235" i="1"/>
  <c r="F215" i="1"/>
  <c r="F205" i="1"/>
  <c r="H206" i="1"/>
  <c r="F191" i="1"/>
  <c r="H194" i="1"/>
  <c r="H163" i="1"/>
  <c r="H197" i="1"/>
  <c r="E150" i="1"/>
  <c r="F162" i="1"/>
  <c r="E422" i="1"/>
  <c r="E656" i="1"/>
  <c r="F656" i="1" s="1"/>
  <c r="E640" i="1"/>
  <c r="F653" i="1"/>
  <c r="E683" i="1"/>
  <c r="F683" i="1" s="1"/>
  <c r="E685" i="1"/>
  <c r="F685" i="1" s="1"/>
  <c r="E706" i="1"/>
  <c r="F706" i="1" s="1"/>
  <c r="D702" i="1"/>
  <c r="E424" i="1"/>
  <c r="E423" i="1"/>
  <c r="E427" i="1"/>
  <c r="E821" i="1"/>
  <c r="F423" i="1" l="1"/>
  <c r="F251" i="1"/>
  <c r="F427" i="1"/>
  <c r="F260" i="1"/>
  <c r="F424" i="1"/>
  <c r="F252" i="1"/>
  <c r="F422" i="1"/>
  <c r="E420" i="1"/>
  <c r="F420" i="1" s="1"/>
  <c r="F152" i="1"/>
  <c r="H162" i="1"/>
  <c r="H215" i="1"/>
  <c r="H205" i="1"/>
  <c r="H191" i="1"/>
  <c r="H153" i="1"/>
  <c r="F640" i="1"/>
  <c r="E637" i="1"/>
  <c r="E820" i="1"/>
  <c r="F820" i="1" s="1"/>
  <c r="F821" i="1"/>
  <c r="E652" i="1"/>
  <c r="E651" i="1" s="1"/>
  <c r="E682" i="1"/>
  <c r="F535" i="1"/>
  <c r="E521" i="1"/>
  <c r="F521" i="1" s="1"/>
  <c r="F517" i="1"/>
  <c r="E514" i="1"/>
  <c r="F514" i="1" s="1"/>
  <c r="E550" i="1"/>
  <c r="E560" i="1"/>
  <c r="E489" i="1"/>
  <c r="F489" i="1" s="1"/>
  <c r="H252" i="1" l="1"/>
  <c r="G252" i="1"/>
  <c r="H251" i="1"/>
  <c r="G251" i="1"/>
  <c r="H260" i="1"/>
  <c r="G260" i="1"/>
  <c r="F27" i="1"/>
  <c r="H152" i="1"/>
  <c r="F550" i="1"/>
  <c r="E549" i="1"/>
  <c r="E819" i="1"/>
  <c r="E816" i="1" s="1"/>
  <c r="F816" i="1" s="1"/>
  <c r="E559" i="1"/>
  <c r="D846" i="1"/>
  <c r="D845" i="1" s="1"/>
  <c r="D842" i="1" s="1"/>
  <c r="D838" i="1"/>
  <c r="D812" i="1"/>
  <c r="D802" i="1"/>
  <c r="D794" i="1"/>
  <c r="D793" i="1" s="1"/>
  <c r="D790" i="1" s="1"/>
  <c r="D786" i="1"/>
  <c r="D778" i="1"/>
  <c r="D770" i="1"/>
  <c r="D769" i="1" s="1"/>
  <c r="D764" i="1" s="1"/>
  <c r="D760" i="1"/>
  <c r="D749" i="1"/>
  <c r="D741" i="1"/>
  <c r="D733" i="1"/>
  <c r="D732" i="1" s="1"/>
  <c r="D727" i="1" s="1"/>
  <c r="D713" i="1"/>
  <c r="D712" i="1" s="1"/>
  <c r="D709" i="1" s="1"/>
  <c r="D701" i="1"/>
  <c r="D698" i="1" s="1"/>
  <c r="D682" i="1"/>
  <c r="D668" i="1"/>
  <c r="D667" i="1" s="1"/>
  <c r="D663" i="1" s="1"/>
  <c r="D659" i="1"/>
  <c r="F659" i="1" s="1"/>
  <c r="D652" i="1"/>
  <c r="F652" i="1" s="1"/>
  <c r="D643" i="1"/>
  <c r="D560" i="1"/>
  <c r="D559" i="1" s="1"/>
  <c r="D556" i="1" s="1"/>
  <c r="D587" i="1"/>
  <c r="D586" i="1" s="1"/>
  <c r="D583" i="1" s="1"/>
  <c r="D582" i="1" s="1"/>
  <c r="D567" i="1"/>
  <c r="D566" i="1" s="1"/>
  <c r="D563" i="1" s="1"/>
  <c r="D542" i="1"/>
  <c r="D516" i="1"/>
  <c r="D509" i="1"/>
  <c r="D616" i="1"/>
  <c r="D615" i="1" s="1"/>
  <c r="D611" i="1" s="1"/>
  <c r="D610" i="1" s="1"/>
  <c r="E617" i="1"/>
  <c r="E431" i="1"/>
  <c r="E434" i="1"/>
  <c r="E436" i="1"/>
  <c r="E914" i="1"/>
  <c r="F914" i="1" s="1"/>
  <c r="E545" i="1" l="1"/>
  <c r="F545" i="1" s="1"/>
  <c r="F275" i="1"/>
  <c r="F434" i="1"/>
  <c r="F250" i="1"/>
  <c r="F431" i="1"/>
  <c r="E429" i="1"/>
  <c r="F436" i="1"/>
  <c r="F255" i="1"/>
  <c r="F682" i="1"/>
  <c r="D681" i="1"/>
  <c r="D677" i="1" s="1"/>
  <c r="F549" i="1"/>
  <c r="F819" i="1"/>
  <c r="D748" i="1"/>
  <c r="F749" i="1"/>
  <c r="D777" i="1"/>
  <c r="F778" i="1"/>
  <c r="F560" i="1"/>
  <c r="D785" i="1"/>
  <c r="F786" i="1"/>
  <c r="E556" i="1"/>
  <c r="F556" i="1" s="1"/>
  <c r="F559" i="1"/>
  <c r="D740" i="1"/>
  <c r="F741" i="1"/>
  <c r="E616" i="1"/>
  <c r="F279" i="1" s="1"/>
  <c r="F617" i="1"/>
  <c r="D801" i="1"/>
  <c r="F802" i="1"/>
  <c r="D688" i="1"/>
  <c r="D605" i="1"/>
  <c r="D392" i="1" s="1"/>
  <c r="D837" i="1"/>
  <c r="D834" i="1" s="1"/>
  <c r="D811" i="1"/>
  <c r="D806" i="1" s="1"/>
  <c r="D759" i="1"/>
  <c r="D753" i="1" s="1"/>
  <c r="D508" i="1"/>
  <c r="D505" i="1" s="1"/>
  <c r="D651" i="1"/>
  <c r="D636" i="1"/>
  <c r="D633" i="1" s="1"/>
  <c r="E886" i="1"/>
  <c r="F886" i="1" s="1"/>
  <c r="E877" i="1"/>
  <c r="F877" i="1" s="1"/>
  <c r="E912" i="1"/>
  <c r="F912" i="1" s="1"/>
  <c r="E909" i="1"/>
  <c r="F909" i="1" s="1"/>
  <c r="E874" i="1"/>
  <c r="F874" i="1" s="1"/>
  <c r="E907" i="1"/>
  <c r="F907" i="1" s="1"/>
  <c r="F278" i="1" l="1"/>
  <c r="G279" i="1"/>
  <c r="H279" i="1"/>
  <c r="H275" i="1"/>
  <c r="G275" i="1"/>
  <c r="H250" i="1"/>
  <c r="G250" i="1"/>
  <c r="G255" i="1"/>
  <c r="H255" i="1"/>
  <c r="F616" i="1"/>
  <c r="E615" i="1"/>
  <c r="D798" i="1"/>
  <c r="F798" i="1" s="1"/>
  <c r="F801" i="1"/>
  <c r="D774" i="1"/>
  <c r="F774" i="1" s="1"/>
  <c r="F777" i="1"/>
  <c r="D737" i="1"/>
  <c r="F740" i="1"/>
  <c r="D782" i="1"/>
  <c r="F782" i="1" s="1"/>
  <c r="F785" i="1"/>
  <c r="D745" i="1"/>
  <c r="F745" i="1" s="1"/>
  <c r="F748" i="1"/>
  <c r="D504" i="1"/>
  <c r="D498" i="1" s="1"/>
  <c r="D391" i="1" s="1"/>
  <c r="E542" i="1"/>
  <c r="F542" i="1" s="1"/>
  <c r="D869" i="1"/>
  <c r="D868" i="1" s="1"/>
  <c r="D861" i="1" s="1"/>
  <c r="D921" i="1"/>
  <c r="D920" i="1" s="1"/>
  <c r="D906" i="1"/>
  <c r="D911" i="1"/>
  <c r="D933" i="1"/>
  <c r="D932" i="1" s="1"/>
  <c r="D929" i="1" s="1"/>
  <c r="D928" i="1" s="1"/>
  <c r="H278" i="1" l="1"/>
  <c r="G278" i="1"/>
  <c r="D726" i="1"/>
  <c r="F737" i="1"/>
  <c r="E611" i="1"/>
  <c r="F615" i="1"/>
  <c r="F277" i="1"/>
  <c r="D905" i="1"/>
  <c r="D900" i="1" s="1"/>
  <c r="F116" i="1"/>
  <c r="F111" i="1"/>
  <c r="F107" i="1"/>
  <c r="F104" i="1"/>
  <c r="F101" i="1"/>
  <c r="F95" i="1"/>
  <c r="F92" i="1"/>
  <c r="F87" i="1"/>
  <c r="F85" i="1"/>
  <c r="F82" i="1"/>
  <c r="F73" i="1"/>
  <c r="F67" i="1"/>
  <c r="E66" i="1"/>
  <c r="E91" i="1"/>
  <c r="E100" i="1"/>
  <c r="E110" i="1"/>
  <c r="E115" i="1"/>
  <c r="F125" i="1"/>
  <c r="E124" i="1"/>
  <c r="E123" i="1" s="1"/>
  <c r="H277" i="1" l="1"/>
  <c r="G277" i="1"/>
  <c r="E610" i="1"/>
  <c r="F611" i="1"/>
  <c r="H92" i="1"/>
  <c r="F115" i="1"/>
  <c r="H116" i="1"/>
  <c r="H125" i="1"/>
  <c r="H107" i="1"/>
  <c r="H111" i="1"/>
  <c r="G67" i="1"/>
  <c r="H67" i="1"/>
  <c r="G101" i="1"/>
  <c r="H101" i="1"/>
  <c r="G146" i="1"/>
  <c r="H146" i="1"/>
  <c r="G85" i="1"/>
  <c r="H85" i="1"/>
  <c r="H95" i="1"/>
  <c r="H104" i="1"/>
  <c r="H73" i="1"/>
  <c r="H82" i="1"/>
  <c r="G82" i="1"/>
  <c r="G87" i="1"/>
  <c r="H87" i="1"/>
  <c r="F79" i="1"/>
  <c r="F110" i="1"/>
  <c r="D860" i="1"/>
  <c r="D850" i="1" s="1"/>
  <c r="D394" i="1" s="1"/>
  <c r="F66" i="1"/>
  <c r="F100" i="1"/>
  <c r="F91" i="1"/>
  <c r="E65" i="1"/>
  <c r="E63" i="1" s="1"/>
  <c r="F124" i="1"/>
  <c r="D946" i="1"/>
  <c r="D955" i="1"/>
  <c r="D954" i="1" s="1"/>
  <c r="D951" i="1" s="1"/>
  <c r="E969" i="1"/>
  <c r="D968" i="1"/>
  <c r="E448" i="1"/>
  <c r="F245" i="1" s="1"/>
  <c r="D993" i="1"/>
  <c r="D992" i="1" s="1"/>
  <c r="D989" i="1" s="1"/>
  <c r="D984" i="1"/>
  <c r="D983" i="1" s="1"/>
  <c r="D979" i="1" s="1"/>
  <c r="D1032" i="1"/>
  <c r="D1031" i="1" s="1"/>
  <c r="D1028" i="1" s="1"/>
  <c r="D1042" i="1"/>
  <c r="F491" i="1"/>
  <c r="E472" i="1"/>
  <c r="F472" i="1" s="1"/>
  <c r="E956" i="1"/>
  <c r="D471" i="1"/>
  <c r="D470" i="1" s="1"/>
  <c r="D467" i="1" s="1"/>
  <c r="D479" i="1"/>
  <c r="F479" i="1" s="1"/>
  <c r="D488" i="1"/>
  <c r="H245" i="1" l="1"/>
  <c r="G245" i="1"/>
  <c r="F261" i="1"/>
  <c r="F448" i="1"/>
  <c r="E446" i="1"/>
  <c r="D978" i="1"/>
  <c r="D972" i="1" s="1"/>
  <c r="D397" i="1" s="1"/>
  <c r="E968" i="1"/>
  <c r="E967" i="1" s="1"/>
  <c r="F969" i="1"/>
  <c r="E955" i="1"/>
  <c r="F314" i="1" s="1"/>
  <c r="F956" i="1"/>
  <c r="D945" i="1"/>
  <c r="F945" i="1" s="1"/>
  <c r="F946" i="1"/>
  <c r="D1041" i="1"/>
  <c r="F1042" i="1"/>
  <c r="F610" i="1"/>
  <c r="E605" i="1"/>
  <c r="D478" i="1"/>
  <c r="F478" i="1" s="1"/>
  <c r="E471" i="1"/>
  <c r="H91" i="1"/>
  <c r="H66" i="1"/>
  <c r="H79" i="1"/>
  <c r="H115" i="1"/>
  <c r="H100" i="1"/>
  <c r="H110" i="1"/>
  <c r="H124" i="1"/>
  <c r="D967" i="1"/>
  <c r="D964" i="1" s="1"/>
  <c r="D963" i="1" s="1"/>
  <c r="D959" i="1" s="1"/>
  <c r="D396" i="1" s="1"/>
  <c r="F65" i="1"/>
  <c r="F123" i="1"/>
  <c r="D487" i="1"/>
  <c r="D484" i="1" s="1"/>
  <c r="D483" i="1" s="1"/>
  <c r="D330" i="1"/>
  <c r="D328" i="1"/>
  <c r="G328" i="1" s="1"/>
  <c r="D319" i="1"/>
  <c r="D310" i="1"/>
  <c r="D315" i="1"/>
  <c r="G315" i="1" s="1"/>
  <c r="D295" i="1"/>
  <c r="D291" i="1"/>
  <c r="D289" i="1"/>
  <c r="D269" i="1"/>
  <c r="F312" i="1" l="1"/>
  <c r="H314" i="1"/>
  <c r="G314" i="1"/>
  <c r="F967" i="1"/>
  <c r="H261" i="1"/>
  <c r="G261" i="1"/>
  <c r="F968" i="1"/>
  <c r="F311" i="1"/>
  <c r="F471" i="1"/>
  <c r="E392" i="1"/>
  <c r="F392" i="1" s="1"/>
  <c r="F605" i="1"/>
  <c r="E954" i="1"/>
  <c r="F955" i="1"/>
  <c r="D1038" i="1"/>
  <c r="F1041" i="1"/>
  <c r="D942" i="1"/>
  <c r="E470" i="1"/>
  <c r="F470" i="1" s="1"/>
  <c r="D475" i="1"/>
  <c r="F475" i="1" s="1"/>
  <c r="H65" i="1"/>
  <c r="F25" i="1"/>
  <c r="H123" i="1"/>
  <c r="D283" i="1"/>
  <c r="F310" i="1"/>
  <c r="F24" i="1"/>
  <c r="F63" i="1"/>
  <c r="D268" i="1"/>
  <c r="D309" i="1"/>
  <c r="D327" i="1"/>
  <c r="D288" i="1"/>
  <c r="D294" i="1"/>
  <c r="D318" i="1"/>
  <c r="E452" i="1"/>
  <c r="F452" i="1" s="1"/>
  <c r="F446" i="1"/>
  <c r="E442" i="1"/>
  <c r="F442" i="1" s="1"/>
  <c r="E438" i="1"/>
  <c r="F438" i="1" s="1"/>
  <c r="F429" i="1"/>
  <c r="D371" i="1"/>
  <c r="D370" i="1" s="1"/>
  <c r="D369" i="1" s="1"/>
  <c r="G311" i="1" l="1"/>
  <c r="H311" i="1"/>
  <c r="G310" i="1"/>
  <c r="H310" i="1"/>
  <c r="H312" i="1"/>
  <c r="G312" i="1"/>
  <c r="D941" i="1"/>
  <c r="D937" i="1" s="1"/>
  <c r="D395" i="1" s="1"/>
  <c r="F942" i="1"/>
  <c r="E951" i="1"/>
  <c r="F954" i="1"/>
  <c r="F1038" i="1"/>
  <c r="D1027" i="1"/>
  <c r="D1022" i="1" s="1"/>
  <c r="D398" i="1" s="1"/>
  <c r="D466" i="1"/>
  <c r="D462" i="1" s="1"/>
  <c r="D461" i="1" s="1"/>
  <c r="E467" i="1"/>
  <c r="F467" i="1" s="1"/>
  <c r="H63" i="1"/>
  <c r="D336" i="1"/>
  <c r="F309" i="1"/>
  <c r="F26" i="1"/>
  <c r="E408" i="1"/>
  <c r="F408" i="1" s="1"/>
  <c r="H309" i="1" l="1"/>
  <c r="G309" i="1"/>
  <c r="D387" i="1"/>
  <c r="D385" i="1" s="1"/>
  <c r="F951" i="1"/>
  <c r="E941" i="1"/>
  <c r="E897" i="1"/>
  <c r="F897" i="1" s="1"/>
  <c r="E894" i="1"/>
  <c r="F894" i="1" s="1"/>
  <c r="E872" i="1"/>
  <c r="F872" i="1" s="1"/>
  <c r="E870" i="1"/>
  <c r="F870" i="1" s="1"/>
  <c r="F917" i="1"/>
  <c r="E906" i="1"/>
  <c r="F906" i="1" s="1"/>
  <c r="E922" i="1"/>
  <c r="E934" i="1"/>
  <c r="F934" i="1" s="1"/>
  <c r="E985" i="1"/>
  <c r="E994" i="1"/>
  <c r="E921" i="1" l="1"/>
  <c r="F922" i="1"/>
  <c r="E937" i="1"/>
  <c r="F937" i="1" s="1"/>
  <c r="F941" i="1"/>
  <c r="E993" i="1"/>
  <c r="F994" i="1"/>
  <c r="E984" i="1"/>
  <c r="F985" i="1"/>
  <c r="E896" i="1"/>
  <c r="E911" i="1"/>
  <c r="F911" i="1" s="1"/>
  <c r="E869" i="1"/>
  <c r="E876" i="1"/>
  <c r="E933" i="1"/>
  <c r="E1032" i="1"/>
  <c r="F993" i="1" l="1"/>
  <c r="F334" i="1"/>
  <c r="F984" i="1"/>
  <c r="F333" i="1"/>
  <c r="F896" i="1"/>
  <c r="F322" i="1"/>
  <c r="F869" i="1"/>
  <c r="F320" i="1"/>
  <c r="F1032" i="1"/>
  <c r="F285" i="1"/>
  <c r="F933" i="1"/>
  <c r="F323" i="1"/>
  <c r="F876" i="1"/>
  <c r="F321" i="1"/>
  <c r="E920" i="1"/>
  <c r="F920" i="1" s="1"/>
  <c r="F324" i="1"/>
  <c r="E992" i="1"/>
  <c r="F992" i="1" s="1"/>
  <c r="E983" i="1"/>
  <c r="F983" i="1" s="1"/>
  <c r="F921" i="1"/>
  <c r="E905" i="1"/>
  <c r="E868" i="1"/>
  <c r="F868" i="1" s="1"/>
  <c r="E395" i="1"/>
  <c r="F395" i="1" s="1"/>
  <c r="E932" i="1"/>
  <c r="E1031" i="1"/>
  <c r="F1031" i="1" s="1"/>
  <c r="E964" i="1"/>
  <c r="F964" i="1" s="1"/>
  <c r="G324" i="1" l="1"/>
  <c r="H324" i="1"/>
  <c r="G323" i="1"/>
  <c r="H323" i="1"/>
  <c r="G322" i="1"/>
  <c r="H322" i="1"/>
  <c r="F284" i="1"/>
  <c r="H285" i="1"/>
  <c r="G285" i="1"/>
  <c r="F330" i="1"/>
  <c r="H333" i="1"/>
  <c r="G333" i="1"/>
  <c r="E979" i="1"/>
  <c r="H321" i="1"/>
  <c r="G321" i="1"/>
  <c r="H320" i="1"/>
  <c r="G320" i="1"/>
  <c r="G334" i="1"/>
  <c r="H334" i="1"/>
  <c r="F319" i="1"/>
  <c r="F979" i="1"/>
  <c r="E989" i="1"/>
  <c r="F989" i="1" s="1"/>
  <c r="E900" i="1"/>
  <c r="F900" i="1" s="1"/>
  <c r="F905" i="1"/>
  <c r="E929" i="1"/>
  <c r="F929" i="1" s="1"/>
  <c r="F932" i="1"/>
  <c r="E861" i="1"/>
  <c r="F861" i="1" s="1"/>
  <c r="E928" i="1"/>
  <c r="F928" i="1" s="1"/>
  <c r="E1028" i="1"/>
  <c r="F1028" i="1" s="1"/>
  <c r="E963" i="1"/>
  <c r="F963" i="1" s="1"/>
  <c r="H330" i="1" l="1"/>
  <c r="G330" i="1"/>
  <c r="F327" i="1"/>
  <c r="F318" i="1"/>
  <c r="H319" i="1"/>
  <c r="G319" i="1"/>
  <c r="F283" i="1"/>
  <c r="H284" i="1"/>
  <c r="G284" i="1"/>
  <c r="E978" i="1"/>
  <c r="E860" i="1"/>
  <c r="F860" i="1" s="1"/>
  <c r="E1027" i="1"/>
  <c r="E959" i="1"/>
  <c r="F959" i="1" s="1"/>
  <c r="E839" i="1"/>
  <c r="F839" i="1" s="1"/>
  <c r="E795" i="1"/>
  <c r="E771" i="1"/>
  <c r="E734" i="1"/>
  <c r="E714" i="1"/>
  <c r="F714" i="1" s="1"/>
  <c r="E703" i="1"/>
  <c r="F703" i="1" s="1"/>
  <c r="F694" i="1"/>
  <c r="E670" i="1"/>
  <c r="F670" i="1" s="1"/>
  <c r="D647" i="1"/>
  <c r="D632" i="1" s="1"/>
  <c r="E644" i="1"/>
  <c r="F644" i="1" s="1"/>
  <c r="E525" i="1"/>
  <c r="F525" i="1" s="1"/>
  <c r="E510" i="1"/>
  <c r="F510" i="1" s="1"/>
  <c r="E512" i="1"/>
  <c r="F512" i="1" s="1"/>
  <c r="E568" i="1"/>
  <c r="F568" i="1" s="1"/>
  <c r="E570" i="1"/>
  <c r="F570" i="1" s="1"/>
  <c r="E587" i="1"/>
  <c r="E466" i="1"/>
  <c r="F466" i="1" s="1"/>
  <c r="G318" i="1" l="1"/>
  <c r="H318" i="1"/>
  <c r="H327" i="1"/>
  <c r="G327" i="1"/>
  <c r="H283" i="1"/>
  <c r="G283" i="1"/>
  <c r="D623" i="1"/>
  <c r="D393" i="1" s="1"/>
  <c r="D389" i="1" s="1"/>
  <c r="E972" i="1"/>
  <c r="F972" i="1" s="1"/>
  <c r="F978" i="1"/>
  <c r="E794" i="1"/>
  <c r="F794" i="1" s="1"/>
  <c r="F795" i="1"/>
  <c r="E1022" i="1"/>
  <c r="F1022" i="1" s="1"/>
  <c r="F1027" i="1"/>
  <c r="E733" i="1"/>
  <c r="F734" i="1"/>
  <c r="E586" i="1"/>
  <c r="F587" i="1"/>
  <c r="E770" i="1"/>
  <c r="F770" i="1" s="1"/>
  <c r="F771" i="1"/>
  <c r="E702" i="1"/>
  <c r="E850" i="1"/>
  <c r="F850" i="1" s="1"/>
  <c r="E396" i="1"/>
  <c r="F396" i="1" s="1"/>
  <c r="E760" i="1"/>
  <c r="E838" i="1"/>
  <c r="E846" i="1"/>
  <c r="E693" i="1"/>
  <c r="E713" i="1"/>
  <c r="F713" i="1" s="1"/>
  <c r="E812" i="1"/>
  <c r="E488" i="1"/>
  <c r="E668" i="1"/>
  <c r="F668" i="1" s="1"/>
  <c r="E643" i="1"/>
  <c r="F637" i="1"/>
  <c r="E516" i="1"/>
  <c r="F516" i="1" s="1"/>
  <c r="E509" i="1"/>
  <c r="E567" i="1"/>
  <c r="F301" i="1" l="1"/>
  <c r="F733" i="1"/>
  <c r="F299" i="1"/>
  <c r="F509" i="1"/>
  <c r="F270" i="1"/>
  <c r="F846" i="1"/>
  <c r="F302" i="1"/>
  <c r="F567" i="1"/>
  <c r="F272" i="1"/>
  <c r="F488" i="1"/>
  <c r="F271" i="1"/>
  <c r="F693" i="1"/>
  <c r="F292" i="1"/>
  <c r="F702" i="1"/>
  <c r="F290" i="1"/>
  <c r="F643" i="1"/>
  <c r="F298" i="1"/>
  <c r="F296" i="1"/>
  <c r="E397" i="1"/>
  <c r="F397" i="1" s="1"/>
  <c r="D497" i="1"/>
  <c r="D459" i="1" s="1"/>
  <c r="E732" i="1"/>
  <c r="F732" i="1" s="1"/>
  <c r="E793" i="1"/>
  <c r="F793" i="1" s="1"/>
  <c r="E667" i="1"/>
  <c r="E811" i="1"/>
  <c r="F811" i="1" s="1"/>
  <c r="F812" i="1"/>
  <c r="E759" i="1"/>
  <c r="F760" i="1"/>
  <c r="E647" i="1"/>
  <c r="F647" i="1" s="1"/>
  <c r="F651" i="1"/>
  <c r="E769" i="1"/>
  <c r="E837" i="1"/>
  <c r="F837" i="1" s="1"/>
  <c r="F838" i="1"/>
  <c r="E583" i="1"/>
  <c r="F586" i="1"/>
  <c r="E394" i="1"/>
  <c r="F394" i="1" s="1"/>
  <c r="E692" i="1"/>
  <c r="E701" i="1"/>
  <c r="F701" i="1" s="1"/>
  <c r="E712" i="1"/>
  <c r="E398" i="1"/>
  <c r="F398" i="1" s="1"/>
  <c r="E845" i="1"/>
  <c r="F845" i="1" s="1"/>
  <c r="E487" i="1"/>
  <c r="F487" i="1" s="1"/>
  <c r="E681" i="1"/>
  <c r="F681" i="1" s="1"/>
  <c r="E636" i="1"/>
  <c r="F636" i="1" s="1"/>
  <c r="E508" i="1"/>
  <c r="F508" i="1" s="1"/>
  <c r="E566" i="1"/>
  <c r="F566" i="1" s="1"/>
  <c r="D34" i="1"/>
  <c r="D236" i="1"/>
  <c r="G236" i="1" s="1"/>
  <c r="D154" i="1"/>
  <c r="G154" i="1" s="1"/>
  <c r="D156" i="1"/>
  <c r="G156" i="1" s="1"/>
  <c r="D158" i="1"/>
  <c r="G158" i="1" s="1"/>
  <c r="D163" i="1"/>
  <c r="G163" i="1" s="1"/>
  <c r="D167" i="1"/>
  <c r="G167" i="1" s="1"/>
  <c r="D173" i="1"/>
  <c r="G173" i="1" s="1"/>
  <c r="D184" i="1"/>
  <c r="G184" i="1" s="1"/>
  <c r="D192" i="1"/>
  <c r="G192" i="1" s="1"/>
  <c r="D194" i="1"/>
  <c r="G194" i="1" s="1"/>
  <c r="D198" i="1"/>
  <c r="G198" i="1" s="1"/>
  <c r="D203" i="1"/>
  <c r="D206" i="1"/>
  <c r="G206" i="1" s="1"/>
  <c r="D210" i="1"/>
  <c r="G210" i="1" s="1"/>
  <c r="D212" i="1"/>
  <c r="G212" i="1" s="1"/>
  <c r="D125" i="1"/>
  <c r="G125" i="1" s="1"/>
  <c r="D73" i="1"/>
  <c r="G73" i="1" s="1"/>
  <c r="D76" i="1"/>
  <c r="G76" i="1" s="1"/>
  <c r="D89" i="1"/>
  <c r="D92" i="1"/>
  <c r="G92" i="1" s="1"/>
  <c r="D95" i="1"/>
  <c r="G95" i="1" s="1"/>
  <c r="D104" i="1"/>
  <c r="G104" i="1" s="1"/>
  <c r="D107" i="1"/>
  <c r="G107" i="1" s="1"/>
  <c r="D111" i="1"/>
  <c r="D116" i="1"/>
  <c r="G116" i="1" s="1"/>
  <c r="F295" i="1" l="1"/>
  <c r="G296" i="1"/>
  <c r="H296" i="1"/>
  <c r="H270" i="1"/>
  <c r="G270" i="1"/>
  <c r="H290" i="1"/>
  <c r="G290" i="1"/>
  <c r="G272" i="1"/>
  <c r="H272" i="1"/>
  <c r="H299" i="1"/>
  <c r="G299" i="1"/>
  <c r="H298" i="1"/>
  <c r="G298" i="1"/>
  <c r="G271" i="1"/>
  <c r="H271" i="1"/>
  <c r="H292" i="1"/>
  <c r="G292" i="1"/>
  <c r="G302" i="1"/>
  <c r="H302" i="1"/>
  <c r="G301" i="1"/>
  <c r="H301" i="1"/>
  <c r="F269" i="1"/>
  <c r="D200" i="1"/>
  <c r="G200" i="1" s="1"/>
  <c r="G203" i="1"/>
  <c r="F667" i="1"/>
  <c r="E663" i="1"/>
  <c r="F663" i="1" s="1"/>
  <c r="F759" i="1"/>
  <c r="E753" i="1"/>
  <c r="F753" i="1" s="1"/>
  <c r="E790" i="1"/>
  <c r="F790" i="1" s="1"/>
  <c r="E727" i="1"/>
  <c r="E582" i="1"/>
  <c r="F582" i="1" s="1"/>
  <c r="F583" i="1"/>
  <c r="E709" i="1"/>
  <c r="F712" i="1"/>
  <c r="E764" i="1"/>
  <c r="F764" i="1" s="1"/>
  <c r="F769" i="1"/>
  <c r="E689" i="1"/>
  <c r="F689" i="1" s="1"/>
  <c r="F692" i="1"/>
  <c r="D79" i="1"/>
  <c r="G79" i="1" s="1"/>
  <c r="G89" i="1"/>
  <c r="D110" i="1"/>
  <c r="G110" i="1" s="1"/>
  <c r="G111" i="1"/>
  <c r="F289" i="1"/>
  <c r="F291" i="1"/>
  <c r="E698" i="1"/>
  <c r="F698" i="1" s="1"/>
  <c r="D221" i="1"/>
  <c r="G221" i="1" s="1"/>
  <c r="E484" i="1"/>
  <c r="F484" i="1" s="1"/>
  <c r="E842" i="1"/>
  <c r="F842" i="1" s="1"/>
  <c r="E834" i="1"/>
  <c r="F834" i="1" s="1"/>
  <c r="E806" i="1"/>
  <c r="F806" i="1" s="1"/>
  <c r="E633" i="1"/>
  <c r="F633" i="1" s="1"/>
  <c r="E677" i="1"/>
  <c r="F677" i="1" s="1"/>
  <c r="E563" i="1"/>
  <c r="F563" i="1" s="1"/>
  <c r="E505" i="1"/>
  <c r="D205" i="1"/>
  <c r="G205" i="1" s="1"/>
  <c r="D197" i="1"/>
  <c r="G197" i="1" s="1"/>
  <c r="D235" i="1"/>
  <c r="G235" i="1" s="1"/>
  <c r="D124" i="1"/>
  <c r="D115" i="1"/>
  <c r="G115" i="1" s="1"/>
  <c r="D209" i="1"/>
  <c r="G209" i="1" s="1"/>
  <c r="D191" i="1"/>
  <c r="G191" i="1" s="1"/>
  <c r="D153" i="1"/>
  <c r="G153" i="1" s="1"/>
  <c r="D162" i="1"/>
  <c r="G162" i="1" s="1"/>
  <c r="D100" i="1"/>
  <c r="G100" i="1" s="1"/>
  <c r="D91" i="1"/>
  <c r="G91" i="1" s="1"/>
  <c r="D66" i="1"/>
  <c r="G66" i="1" s="1"/>
  <c r="H269" i="1" l="1"/>
  <c r="G269" i="1"/>
  <c r="H291" i="1"/>
  <c r="G291" i="1"/>
  <c r="F268" i="1"/>
  <c r="G289" i="1"/>
  <c r="H289" i="1"/>
  <c r="G295" i="1"/>
  <c r="H295" i="1"/>
  <c r="F709" i="1"/>
  <c r="E688" i="1"/>
  <c r="F688" i="1" s="1"/>
  <c r="F727" i="1"/>
  <c r="E726" i="1"/>
  <c r="F726" i="1" s="1"/>
  <c r="F505" i="1"/>
  <c r="E504" i="1"/>
  <c r="E498" i="1" s="1"/>
  <c r="D123" i="1"/>
  <c r="G123" i="1" s="1"/>
  <c r="G124" i="1"/>
  <c r="E483" i="1"/>
  <c r="F483" i="1" s="1"/>
  <c r="D152" i="1"/>
  <c r="G152" i="1" s="1"/>
  <c r="D215" i="1"/>
  <c r="G215" i="1" s="1"/>
  <c r="F294" i="1"/>
  <c r="F288" i="1"/>
  <c r="E632" i="1"/>
  <c r="F632" i="1" s="1"/>
  <c r="D65" i="1"/>
  <c r="H294" i="1" l="1"/>
  <c r="G294" i="1"/>
  <c r="H268" i="1"/>
  <c r="G268" i="1"/>
  <c r="F336" i="1"/>
  <c r="G288" i="1"/>
  <c r="H288" i="1"/>
  <c r="D25" i="1"/>
  <c r="F504" i="1"/>
  <c r="E462" i="1"/>
  <c r="F462" i="1" s="1"/>
  <c r="D24" i="1"/>
  <c r="G65" i="1"/>
  <c r="E623" i="1"/>
  <c r="D27" i="1"/>
  <c r="D150" i="1"/>
  <c r="D28" i="1"/>
  <c r="D63" i="1"/>
  <c r="G63" i="1" s="1"/>
  <c r="G336" i="1" l="1"/>
  <c r="H336" i="1"/>
  <c r="E385" i="1"/>
  <c r="F385" i="1" s="1"/>
  <c r="E387" i="1"/>
  <c r="F387" i="1" s="1"/>
  <c r="E393" i="1"/>
  <c r="F393" i="1" s="1"/>
  <c r="F623" i="1"/>
  <c r="E391" i="1"/>
  <c r="F391" i="1" s="1"/>
  <c r="F498" i="1"/>
  <c r="E461" i="1"/>
  <c r="F461" i="1" s="1"/>
  <c r="E497" i="1"/>
  <c r="F497" i="1" s="1"/>
  <c r="D29" i="1"/>
  <c r="D26" i="1"/>
  <c r="E459" i="1" l="1"/>
  <c r="F459" i="1" s="1"/>
  <c r="E389" i="1"/>
  <c r="F389" i="1" s="1"/>
  <c r="D30" i="1"/>
  <c r="D41" i="1" s="1"/>
  <c r="F28" i="1" l="1"/>
  <c r="F29" i="1" l="1"/>
  <c r="F150" i="1"/>
  <c r="F371" i="1" l="1"/>
  <c r="F370" i="1" s="1"/>
  <c r="F369" i="1" s="1"/>
  <c r="G150" i="1"/>
  <c r="H150" i="1"/>
  <c r="F30" i="1"/>
  <c r="F41" i="1" s="1"/>
</calcChain>
</file>

<file path=xl/sharedStrings.xml><?xml version="1.0" encoding="utf-8"?>
<sst xmlns="http://schemas.openxmlformats.org/spreadsheetml/2006/main" count="1844" uniqueCount="695">
  <si>
    <t>I.</t>
  </si>
  <si>
    <t>OPĆI DIO PRORAČUNA</t>
  </si>
  <si>
    <t>Članak 1.</t>
  </si>
  <si>
    <t>Indeks</t>
  </si>
  <si>
    <t>A.</t>
  </si>
  <si>
    <t>RAČUN PRIHODA I RASHODA</t>
  </si>
  <si>
    <t>6</t>
  </si>
  <si>
    <t xml:space="preserve"> PRIHODI POSLOVANJA </t>
  </si>
  <si>
    <t>7</t>
  </si>
  <si>
    <t xml:space="preserve"> PRIHODI OD PRODAJE NEFINANCIJSKE IMOVINE </t>
  </si>
  <si>
    <t>Ukupni prihodi (6+7)</t>
  </si>
  <si>
    <t>3</t>
  </si>
  <si>
    <t xml:space="preserve">RASHODI POSLOVANJA </t>
  </si>
  <si>
    <t>4</t>
  </si>
  <si>
    <t xml:space="preserve">RASHODI ZA NABAVU NEFINANCIJSKE IMOVINE </t>
  </si>
  <si>
    <t>Ukupni rashodi (3+4)</t>
  </si>
  <si>
    <t>Višak/manjak (klasa(6+7)-(3+4))</t>
  </si>
  <si>
    <t>B.</t>
  </si>
  <si>
    <t>RAČUN ZADUŽIVANJA/FINANCIRANJA</t>
  </si>
  <si>
    <t xml:space="preserve"> PRIMICI OD FINANCIJSKE IMOVINE I ZADUŽIVANJA (klasa 8)</t>
  </si>
  <si>
    <t xml:space="preserve"> IZDACI ZA FINANCIJSKU IMOVINU I OTPLATE ZAJMOVA (klasa 5)</t>
  </si>
  <si>
    <t>Neto zaduživanje/financiranje (klasa 8-5)</t>
  </si>
  <si>
    <t>Članak 2.</t>
  </si>
  <si>
    <t xml:space="preserve">Izvršenje prihoda i rashoda, primtaka i izdataka po ekonomskoj, funkcijskoj, organizacijskoj, programskoj klasifikaciji </t>
  </si>
  <si>
    <t>PRIHODI PREMA EKONOMSKOJ KLASIFIKACIJI</t>
  </si>
  <si>
    <t>A. RAČUN PRIHODA I RASHODA</t>
  </si>
  <si>
    <t>UKUPNI PRIHODI</t>
  </si>
  <si>
    <t>KONTO</t>
  </si>
  <si>
    <t xml:space="preserve">    VRSTA PRIHODA</t>
  </si>
  <si>
    <t>Prihodi poslovanja</t>
  </si>
  <si>
    <t>61</t>
  </si>
  <si>
    <t>Prihodi od poreza</t>
  </si>
  <si>
    <t>611</t>
  </si>
  <si>
    <t>Prirez i porez na dohodak</t>
  </si>
  <si>
    <t>6111</t>
  </si>
  <si>
    <t>Porez i prirez na dohodak od nesamostalnog rada</t>
  </si>
  <si>
    <t>6112</t>
  </si>
  <si>
    <t>Porez i prirez na dohodak od samostalnih djelatnosti</t>
  </si>
  <si>
    <t>6113</t>
  </si>
  <si>
    <t>Porez i prirez na dohodak od imovine i imovinskih prava</t>
  </si>
  <si>
    <t>6114</t>
  </si>
  <si>
    <t>Porez i prirez na dohodak na dohodak od kapitala</t>
  </si>
  <si>
    <t>613</t>
  </si>
  <si>
    <t>Porezi na imovinu</t>
  </si>
  <si>
    <t>6131</t>
  </si>
  <si>
    <t>Stalni porezi na nepokretnu imovinu</t>
  </si>
  <si>
    <t>6134</t>
  </si>
  <si>
    <t>Povremeni porezi na imovinu</t>
  </si>
  <si>
    <t>614</t>
  </si>
  <si>
    <t>Porezi na robu i usluge</t>
  </si>
  <si>
    <t>6142</t>
  </si>
  <si>
    <t>Porez na promet</t>
  </si>
  <si>
    <t>Porez na korištenje dobara ili izvođenje aktivnosti</t>
  </si>
  <si>
    <t>63</t>
  </si>
  <si>
    <t>Pomoći iz inozemstva (darovnice) i od subjekata unutar općeg proračuna</t>
  </si>
  <si>
    <t>633</t>
  </si>
  <si>
    <t>Pomoći iz proračuna</t>
  </si>
  <si>
    <t>6331</t>
  </si>
  <si>
    <t>Tekuće pomoći proračunu iz drugih proračuna</t>
  </si>
  <si>
    <t>635</t>
  </si>
  <si>
    <t>64</t>
  </si>
  <si>
    <t>Prihodi od imovine</t>
  </si>
  <si>
    <t>641</t>
  </si>
  <si>
    <t>Prihodi od financijske imovine</t>
  </si>
  <si>
    <t xml:space="preserve">Kamate na oročena sredstva i depozite po viđenju </t>
  </si>
  <si>
    <t>Prihodi od zateznih kamata</t>
  </si>
  <si>
    <t>642</t>
  </si>
  <si>
    <t>Prihodi od nefinancijske imovine</t>
  </si>
  <si>
    <t>6421</t>
  </si>
  <si>
    <t>Naknade za koncesije</t>
  </si>
  <si>
    <t>6422</t>
  </si>
  <si>
    <t>Prihodi od zakupa i iznajmljivanja imovine</t>
  </si>
  <si>
    <t>6423</t>
  </si>
  <si>
    <t xml:space="preserve">Naknada za korištenje nefinancijske imovine </t>
  </si>
  <si>
    <t>6429</t>
  </si>
  <si>
    <t>Ostali prihodi od nefinancijske imovine</t>
  </si>
  <si>
    <t>65</t>
  </si>
  <si>
    <t>Prihodi od upravnih i administrativnih pristojbi, pristojbi po posebnim propisima i naknadama</t>
  </si>
  <si>
    <t>651</t>
  </si>
  <si>
    <t>Upravne i administrativne pristojbe</t>
  </si>
  <si>
    <t>6513</t>
  </si>
  <si>
    <t xml:space="preserve">Ostale upravne pristojbe i naknade </t>
  </si>
  <si>
    <t>652</t>
  </si>
  <si>
    <t>Prihodi po posebnim propisima</t>
  </si>
  <si>
    <t>6522</t>
  </si>
  <si>
    <t xml:space="preserve">Prihodi vodnog gospodarstva </t>
  </si>
  <si>
    <t>6526</t>
  </si>
  <si>
    <t>Ostali nespomenuti prihodi</t>
  </si>
  <si>
    <t>653</t>
  </si>
  <si>
    <t xml:space="preserve">Komunalni doprinosi i  naknade </t>
  </si>
  <si>
    <t>6531</t>
  </si>
  <si>
    <t xml:space="preserve">Komunalni doprinosi  </t>
  </si>
  <si>
    <t>6532</t>
  </si>
  <si>
    <t xml:space="preserve">Komunalne naknade </t>
  </si>
  <si>
    <t>66</t>
  </si>
  <si>
    <t>Ostali prihodi</t>
  </si>
  <si>
    <t>661</t>
  </si>
  <si>
    <t>Prihodi koje proračuni i pror. korisnici ostvare obavljanjem vlast.djelatnosti</t>
  </si>
  <si>
    <t>6615</t>
  </si>
  <si>
    <t>Prihodi od pruženih usluga</t>
  </si>
  <si>
    <t>663</t>
  </si>
  <si>
    <t>Donacije od pravnih i fizičkih osoba izvan opće države</t>
  </si>
  <si>
    <t>68</t>
  </si>
  <si>
    <t>Kazne, upravne mjere i ostali prihodi</t>
  </si>
  <si>
    <t>683</t>
  </si>
  <si>
    <t>6831</t>
  </si>
  <si>
    <t>Prihodi od prodaje nefinancijske imovine</t>
  </si>
  <si>
    <t>71</t>
  </si>
  <si>
    <t>Prihodi od prodaje neproizvedene imovine</t>
  </si>
  <si>
    <t>711</t>
  </si>
  <si>
    <t>Prihodi od prodaje materijalne imovine-prirodnih bogatstava</t>
  </si>
  <si>
    <t>PRIHODI PREMA IZVORIMA FINANCIRANJA</t>
  </si>
  <si>
    <t>3/2</t>
  </si>
  <si>
    <t>ŠIFRA</t>
  </si>
  <si>
    <t>VRSTA IZVORA FINANCIRANJA</t>
  </si>
  <si>
    <t>11</t>
  </si>
  <si>
    <t>Opći prihodi</t>
  </si>
  <si>
    <t>31</t>
  </si>
  <si>
    <t xml:space="preserve">Vlastiti prihodi DV </t>
  </si>
  <si>
    <t>41</t>
  </si>
  <si>
    <t xml:space="preserve">Naknada za zadržavanje nez. izg. zgrada </t>
  </si>
  <si>
    <t>42</t>
  </si>
  <si>
    <t xml:space="preserve">Ostali prihodi za posebne namjene </t>
  </si>
  <si>
    <t>51</t>
  </si>
  <si>
    <t>Tekuće pomoći</t>
  </si>
  <si>
    <t>52</t>
  </si>
  <si>
    <t>Kapitalne pomoći</t>
  </si>
  <si>
    <t>Donacije</t>
  </si>
  <si>
    <t>Prihodi od prodaje neporizveden dug. imovine</t>
  </si>
  <si>
    <t>Ukupno:</t>
  </si>
  <si>
    <t>RASHODI PREMA EKONOMSKOJ KLASIFIKACIJI</t>
  </si>
  <si>
    <t xml:space="preserve">UKUPNI RASHODI </t>
  </si>
  <si>
    <t xml:space="preserve">    VRSTA RASHODA</t>
  </si>
  <si>
    <t>Rashodi poslovanja</t>
  </si>
  <si>
    <t>Rashodi za zaposlene</t>
  </si>
  <si>
    <t>311</t>
  </si>
  <si>
    <t>Plaće</t>
  </si>
  <si>
    <t>3111</t>
  </si>
  <si>
    <t>Plaće za redovan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</si>
  <si>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</si>
  <si>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</si>
  <si>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</si>
  <si>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</si>
  <si>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</si>
  <si>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</si>
  <si>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</si>
  <si>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</si>
  <si>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obvezno zdravstveno osiguranje</t>
  </si>
  <si>
    <t>3133</t>
  </si>
  <si>
    <t>Doprinosi za obvezno osiguranje u slučaju nezaposlenosti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</si>
  <si>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</si>
  <si>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</si>
  <si>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</si>
  <si>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</si>
  <si>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</si>
  <si>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</si>
  <si>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</si>
  <si>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</si>
  <si>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</si>
  <si>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</si>
  <si>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</si>
  <si>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</si>
  <si>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</si>
  <si>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</si>
  <si>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</si>
  <si>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</si>
  <si>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</si>
  <si>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</si>
  <si>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</si>
  <si>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 xml:space="preserve">Materijal i dijelovi za tekuće i investicijsko održavanje </t>
  </si>
  <si>
    <t>3225</t>
  </si>
  <si>
    <t>Sitni invetar i auto gume</t>
  </si>
  <si>
    <t>323</t>
  </si>
  <si>
    <t>Rashodi za usluge</t>
  </si>
  <si>
    <t>3231</t>
  </si>
  <si>
    <t xml:space="preserve">Usluge telefona, pošte i prijevoza </t>
  </si>
  <si>
    <t>3232</t>
  </si>
  <si>
    <t xml:space="preserve">Usluge tekućeg i investicijskog održavanja </t>
  </si>
  <si>
    <t>3233</t>
  </si>
  <si>
    <t xml:space="preserve">Usluge promidžbe i informiranja </t>
  </si>
  <si>
    <t>3234</t>
  </si>
  <si>
    <t>Komunalne usluge</t>
  </si>
  <si>
    <t>3235</t>
  </si>
  <si>
    <t xml:space="preserve">Zakupnine i najamnine </t>
  </si>
  <si>
    <t>3236</t>
  </si>
  <si>
    <t xml:space="preserve">Zdravstvene i veterinarske usluge 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</si>
  <si>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</si>
  <si>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</si>
  <si>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</si>
  <si>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</si>
  <si>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</si>
  <si>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</si>
  <si>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</si>
  <si>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</si>
  <si>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</si>
  <si>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 xml:space="preserve">Naknade za rad predstavničkih tijela, povjerenstva i slično </t>
  </si>
  <si>
    <t>3292</t>
  </si>
  <si>
    <t>Premije osiguranja</t>
  </si>
  <si>
    <t>3293</t>
  </si>
  <si>
    <t>Reprezentacija</t>
  </si>
  <si>
    <t>3294</t>
  </si>
  <si>
    <t xml:space="preserve">Članarine i norme </t>
  </si>
  <si>
    <t>3295</t>
  </si>
  <si>
    <t xml:space="preserve">Pristojbe i naknade </t>
  </si>
  <si>
    <t>3299</t>
  </si>
  <si>
    <t>34</t>
  </si>
  <si>
    <t>Financijski rashodi</t>
  </si>
  <si>
    <t>342</t>
  </si>
  <si>
    <t>Kamate za primljene kredite i zajmove</t>
  </si>
  <si>
    <t>3423</t>
  </si>
  <si>
    <t>Kamate za primljene kredite i zajmove od kred. i ost. finan. insti. izvan javnog sek.</t>
  </si>
  <si>
    <t>343</t>
  </si>
  <si>
    <t>Ostali financijski rashodi</t>
  </si>
  <si>
    <t>3431</t>
  </si>
  <si>
    <t xml:space="preserve">Bankarske usluge i usluge platnog prometa </t>
  </si>
  <si>
    <t>3433</t>
  </si>
  <si>
    <t xml:space="preserve">Zatezne kamate </t>
  </si>
  <si>
    <t xml:space="preserve">Subvencije   </t>
  </si>
  <si>
    <t>351</t>
  </si>
  <si>
    <t>Subvencije trgovačkim društvima u javnom sektoru</t>
  </si>
  <si>
    <t>3512</t>
  </si>
  <si>
    <t>36</t>
  </si>
  <si>
    <t>363</t>
  </si>
  <si>
    <t>Pomoći unutar opće države (JVP)</t>
  </si>
  <si>
    <t>366</t>
  </si>
  <si>
    <t>Pomoći proračunskim korisnicima drugih proračuna</t>
  </si>
  <si>
    <t>3661</t>
  </si>
  <si>
    <t>Tekuće pomoći proračunskim korisnicima drugih proračuna</t>
  </si>
  <si>
    <t>37</t>
  </si>
  <si>
    <t>Naknade građanima i kućanstvima na temelju osigur. i druge nak.</t>
  </si>
  <si>
    <t>372</t>
  </si>
  <si>
    <t>Ostale naknade građanima i kućanstvima iz proračuna</t>
  </si>
  <si>
    <t>3721</t>
  </si>
  <si>
    <t xml:space="preserve">Naknade građanima i kućanstvima u novcu </t>
  </si>
  <si>
    <t>3722</t>
  </si>
  <si>
    <t>Naknade građanima i kućanstvima u naravi</t>
  </si>
  <si>
    <t>38</t>
  </si>
  <si>
    <t>Ostali rashodi</t>
  </si>
  <si>
    <t>381</t>
  </si>
  <si>
    <t xml:space="preserve">Tekuće donacije </t>
  </si>
  <si>
    <t>3811</t>
  </si>
  <si>
    <t>Tekuće donacije u novcu</t>
  </si>
  <si>
    <t>386</t>
  </si>
  <si>
    <t>3861</t>
  </si>
  <si>
    <t>Kapitalne pomoći kred. i ost. fin. ins. te trg. društvima u javnom sektoru</t>
  </si>
  <si>
    <t>Rashodi za nabavu nefinancijske imovine</t>
  </si>
  <si>
    <t>Materijalna imovina- prirodna bogatstva</t>
  </si>
  <si>
    <t>411</t>
  </si>
  <si>
    <t>Rashodi za nabavu proizvedene dugotrajne imovine</t>
  </si>
  <si>
    <t>421</t>
  </si>
  <si>
    <t>Građevinski objekti</t>
  </si>
  <si>
    <t>4214</t>
  </si>
  <si>
    <t>Ostali građevinski objekti</t>
  </si>
  <si>
    <t>422</t>
  </si>
  <si>
    <t>Postrojenja i oprema</t>
  </si>
  <si>
    <t>4221</t>
  </si>
  <si>
    <t>Uredska oprema i namještaj</t>
  </si>
  <si>
    <t>4222</t>
  </si>
  <si>
    <t xml:space="preserve">Komunikacijska oprema </t>
  </si>
  <si>
    <t>426</t>
  </si>
  <si>
    <t>Nematerijalna proizvedena imovina</t>
  </si>
  <si>
    <t>4264</t>
  </si>
  <si>
    <t>Ostala nematerijalna proizvedena imovina</t>
  </si>
  <si>
    <t>45</t>
  </si>
  <si>
    <t>Rashodi za dodatna ulaganja na nefinancijskoj imovini</t>
  </si>
  <si>
    <t>451</t>
  </si>
  <si>
    <t>Dodatna ulaganja na građevinskim objektima</t>
  </si>
  <si>
    <t>4511</t>
  </si>
  <si>
    <t>RASHODI PREMA IZVORIMA FINANCIRANJA</t>
  </si>
  <si>
    <t>RASHODI PREMA FUNKCIJSKOJ KLASIFIKACIJI</t>
  </si>
  <si>
    <t xml:space="preserve">FUNKCIJA </t>
  </si>
  <si>
    <t>VRSTA RASHODA</t>
  </si>
  <si>
    <t>01 Opće javne usluge</t>
  </si>
  <si>
    <t>011 Izvršna i zakondavna tijela, finan. i fiska. poslovi, vanjski poslovi</t>
  </si>
  <si>
    <t>Materijalna imovina</t>
  </si>
  <si>
    <t>Rashodi za nab. dug. imovine</t>
  </si>
  <si>
    <t>03 Javni red i sigurnost</t>
  </si>
  <si>
    <t>032 Usluge protupožarne zaštite</t>
  </si>
  <si>
    <t>036 Rashodi za javni red i sigurnost koji nisu drugdje svrstani</t>
  </si>
  <si>
    <t>04 Ekonomski poslovi</t>
  </si>
  <si>
    <t>047 Ostale industrije</t>
  </si>
  <si>
    <t xml:space="preserve">05 Zaštita okoliša </t>
  </si>
  <si>
    <t>053 Smanjenje zagađivanja</t>
  </si>
  <si>
    <t>056 Poslovi i usluge zaštite koji nisu drugdje svrstani</t>
  </si>
  <si>
    <t xml:space="preserve">06 Usluge unaprjeđenja stanovanja i zajednice </t>
  </si>
  <si>
    <t>062 Razvoj zajednice</t>
  </si>
  <si>
    <t>Subvencije</t>
  </si>
  <si>
    <t>Rashodi za dod. ulag. u dug. imov.</t>
  </si>
  <si>
    <t xml:space="preserve">07 Zdravstvo </t>
  </si>
  <si>
    <t>074 Službe javnog zdravstva</t>
  </si>
  <si>
    <t>08 Rekreacija, kultura i religija</t>
  </si>
  <si>
    <t xml:space="preserve">081 Službe rekreacije i sporta </t>
  </si>
  <si>
    <t xml:space="preserve">Materijalni rashodi </t>
  </si>
  <si>
    <t>Nak. građ i kućanstvima</t>
  </si>
  <si>
    <t xml:space="preserve">082 Službe kulture </t>
  </si>
  <si>
    <t>084 Religijske i druge službe zajednice</t>
  </si>
  <si>
    <t xml:space="preserve">09 Obrazovanje </t>
  </si>
  <si>
    <t xml:space="preserve">091 Predškolsko i osnovno obrazovanje </t>
  </si>
  <si>
    <t>Pomoći dane unutar opć. pro.</t>
  </si>
  <si>
    <t>10 Socijalna zaštita</t>
  </si>
  <si>
    <t>104 Obitelj i djeca</t>
  </si>
  <si>
    <t>Nak. građ. i kućanstvima</t>
  </si>
  <si>
    <t>109 Aktivnosti socijalne zaštite koje nisu drugdje svrstani</t>
  </si>
  <si>
    <t>UKUPNO</t>
  </si>
  <si>
    <t>PREMA EKONOMSKOJ KLASIFIKACIJI</t>
  </si>
  <si>
    <t>B. RAČUN ZADUŽIVANJA/FINANCIRANJA</t>
  </si>
  <si>
    <t>VRSTA IZDATAKA I PRIMITAKA</t>
  </si>
  <si>
    <t>8</t>
  </si>
  <si>
    <t>Primici od financijske imovine i zaduživanja</t>
  </si>
  <si>
    <t>84</t>
  </si>
  <si>
    <t>Primici od zaduživanja</t>
  </si>
  <si>
    <t>844</t>
  </si>
  <si>
    <t>Primljeni krediti i zajmovi od banaka i ostalih financijskih institucija</t>
  </si>
  <si>
    <t>5</t>
  </si>
  <si>
    <t>Izdaci za financijsku imovinu i otplate kredita i zajmova</t>
  </si>
  <si>
    <t>54</t>
  </si>
  <si>
    <t>Izdaci za otplatu glavnice primljenih kredita i zajmova</t>
  </si>
  <si>
    <t>544</t>
  </si>
  <si>
    <t>Otplata glavnice prim. kred. i zaj. od tuz. kred. i ost. finan. inst. izvan javnog sekt.</t>
  </si>
  <si>
    <t>Otplata glavnice prim. kredita od tuz. kred. inst. izvan javnog sektora</t>
  </si>
  <si>
    <t xml:space="preserve"> PREMA IZVORIMA FINANCIRANJA</t>
  </si>
  <si>
    <t>B. RAČUN PRIHODA I RASHODA</t>
  </si>
  <si>
    <t>IZDACI PO IZVORIMA FINACIRANJA</t>
  </si>
  <si>
    <t>OPĆINA I PRORAČUNSKI KORISNIK</t>
  </si>
  <si>
    <t>REZULTAT POSLOVANJA</t>
  </si>
  <si>
    <t>OPIS</t>
  </si>
  <si>
    <t>9</t>
  </si>
  <si>
    <t>Vlastiti izvori</t>
  </si>
  <si>
    <t>92</t>
  </si>
  <si>
    <t>Rezultat poslovanja</t>
  </si>
  <si>
    <t>922</t>
  </si>
  <si>
    <t>Višak/manjak prihoda ili primitaka</t>
  </si>
  <si>
    <t>POSEBNI DIO</t>
  </si>
  <si>
    <t>IZVRŠENJE PREMA ORGANIZACIJSKOJ KLASIFIKACIJI</t>
  </si>
  <si>
    <t>RAZDJEL    010    PREDSTAVNIČKA I IZVRŠNA TIJELA</t>
  </si>
  <si>
    <t>GLAVA    010-01    PREDSTAVNIČKA I IZVRŠNA TIJELA</t>
  </si>
  <si>
    <t>RAZDJEL    020    JEDINSTVENI UPRAVNI ODJEL</t>
  </si>
  <si>
    <t>GLAVA    020-01    JEDINSTVENI UPRAVNI ODJEL</t>
  </si>
  <si>
    <t>GLAVA    020-02    VATROGASTVO I CIVILNA ZAŠTITA</t>
  </si>
  <si>
    <t>GLAVA    020-03    KOMUNALNA INFRASTRUKTURA</t>
  </si>
  <si>
    <t>GLAVA    020-04    ŠKOLSTVO, PREDŠKOLSKI ODGOJ I NAOBRAZBA</t>
  </si>
  <si>
    <t>GLAVA    020-05    PROGRAMSKA DJELATNOST KULTURE</t>
  </si>
  <si>
    <t>GLAVA    020-06    PROGRAMSKA DJELATNOST SPORTA</t>
  </si>
  <si>
    <t>GLAVA    020-07    PROGRAMSKA DJELATNOST SOC. SKRBI</t>
  </si>
  <si>
    <t>GLAVA    020-09    PROGRAMSKA DJELATNOST TURIZMA</t>
  </si>
  <si>
    <t>ORGANIZACIJSKA KLASIFIKACIJA PREMA IZVORIMA FINANCIRANJA</t>
  </si>
  <si>
    <t>Izvori financiranja:</t>
  </si>
  <si>
    <t>Ostali prihodi za posebne namjene</t>
  </si>
  <si>
    <t>Izvori financiranja</t>
  </si>
  <si>
    <t xml:space="preserve">Naknada za zadržavanje nez, izg. zgrada </t>
  </si>
  <si>
    <t>Prihodi od prodaje neproizvedene dug. imovine</t>
  </si>
  <si>
    <t>Vlastiti prihodi DV</t>
  </si>
  <si>
    <t>IZVRŠENJE PREMA PROGRAMSKOJ KLASIFIKACIJI I IZVORIMA FINANCIRANJA</t>
  </si>
  <si>
    <t>POZ.</t>
  </si>
  <si>
    <t>VRSTA RASHODA I IZDATAKA</t>
  </si>
  <si>
    <t>UKUPNO RASHODI I IZDACI</t>
  </si>
  <si>
    <t>RAZDJEl 010 PREDSTAVNIČKA I IZVRŠNA TIJELA</t>
  </si>
  <si>
    <t>GLAVA 010-01 PREDSTAVNIČKA I IZVRŠNA TIJELA</t>
  </si>
  <si>
    <t>Naknade za rad predstavničkih i izvršnih tijela, povjer. i sl.</t>
  </si>
  <si>
    <t>Tekuće donacije</t>
  </si>
  <si>
    <t>RAZDJEL 020 JEDINSTVENI UPRAVNI ODJEL</t>
  </si>
  <si>
    <t>GLAVA 020-01 JEDINSTVENI UPRAVNI ODJEL</t>
  </si>
  <si>
    <t xml:space="preserve">Plaće </t>
  </si>
  <si>
    <t>Članarine</t>
  </si>
  <si>
    <t>Pristojbe i naknade</t>
  </si>
  <si>
    <t>Komunikacijska oprema</t>
  </si>
  <si>
    <t>Bankarske usluge i usluge platnog prometa</t>
  </si>
  <si>
    <t>Zatezne kamate</t>
  </si>
  <si>
    <t>GLAVA     020-02  VATROGASTVO I CIVILNA ZAŠTITA</t>
  </si>
  <si>
    <t>GLAVA    020-03 KOMUNALNA INFRASTRUKTURA</t>
  </si>
  <si>
    <t xml:space="preserve">Subvencije    </t>
  </si>
  <si>
    <t>Usluge tekućeg i investicijskog održavanja</t>
  </si>
  <si>
    <t>Zakupnine i najamnine</t>
  </si>
  <si>
    <t>Rashodi za nabavu neproizvedene dugotrajne imovine</t>
  </si>
  <si>
    <t>Materijalna imovina - prirodna bogatstva</t>
  </si>
  <si>
    <t xml:space="preserve">Građevinski objekti </t>
  </si>
  <si>
    <t>4263</t>
  </si>
  <si>
    <t>Umjetnička, literarna i znanstvena djela</t>
  </si>
  <si>
    <t>Rashodi za nabavu nefinacijske imovine</t>
  </si>
  <si>
    <t>Rashodi za dodatna ulaganja na nefinacijskoj imovini</t>
  </si>
  <si>
    <t>GLAVA     020-04 ŠKOLSTVO, PREDŠKOLSKI ODGOJ I NAOBRAZBA</t>
  </si>
  <si>
    <t>Doprinosi za zdravstveno osiguranje</t>
  </si>
  <si>
    <t>Ostali nespomenuti rashodi</t>
  </si>
  <si>
    <t>Pomoći dane u inozemstvo i unutar općeg proračuna</t>
  </si>
  <si>
    <t>GLAVA    020-05 PROGRAMSKA DJELATNOST KULTURE</t>
  </si>
  <si>
    <t>GLAVA    020-06 PROGRAMSKA DJELATNOST SPORTA</t>
  </si>
  <si>
    <t>Naknade građanima i kućanstvima na temelju osiguranja i druge naknade</t>
  </si>
  <si>
    <t>GLAVA    020-07  PROGRAMSKA DJELATNOST SOC. SKRBI</t>
  </si>
  <si>
    <t>Ostale naknade građanima i kućanstvima u novcu</t>
  </si>
  <si>
    <t>Ostale naknade građanima i kućanstvima u naravi</t>
  </si>
  <si>
    <t>GLAVA    0290  PROGRAMSKA DJELATNOST TURIZMA</t>
  </si>
  <si>
    <t>Članak 4.</t>
  </si>
  <si>
    <t>OPĆINSKO VIJEĆE BIBINJE</t>
  </si>
  <si>
    <t>638</t>
  </si>
  <si>
    <t>Pomoći temeljem prijenosa EU sredstava</t>
  </si>
  <si>
    <t>53</t>
  </si>
  <si>
    <t>Tekuće pomoći temeljem prijenosa EU sredstva</t>
  </si>
  <si>
    <t>6117</t>
  </si>
  <si>
    <t>Povrat poreza i prireza na dohodak po godišnjoj prijavi</t>
  </si>
  <si>
    <t>6145</t>
  </si>
  <si>
    <t>6351</t>
  </si>
  <si>
    <t>6381</t>
  </si>
  <si>
    <t xml:space="preserve">Tekuće pomoći temeljem prijenosa EU sredstava </t>
  </si>
  <si>
    <t>6414</t>
  </si>
  <si>
    <t>6514</t>
  </si>
  <si>
    <t>Ostale pristojbe i naknade</t>
  </si>
  <si>
    <t>6631</t>
  </si>
  <si>
    <t>7111</t>
  </si>
  <si>
    <t>Zemljište</t>
  </si>
  <si>
    <t>3631</t>
  </si>
  <si>
    <t>Tekuće pomoći unutar opće države</t>
  </si>
  <si>
    <t xml:space="preserve">Intelktualne i osobne usluge </t>
  </si>
  <si>
    <t>3/1</t>
  </si>
  <si>
    <t>C.</t>
  </si>
  <si>
    <t xml:space="preserve"> RASPOLOŽIVA SREDSTVA PRETHODNIH GODINA-RASPOREĐEN VIŠAK(+)/POKRIVENI MANJAK(-) - U PRORAČUNU PROMATRANE GODINE</t>
  </si>
  <si>
    <t>VIŠAK/MANJAK+NETO ZADUŽIVANJA/FINANCIRANJA + RASPOLOŽIVA SREDSTVA IZ PRETHODNIH GODINA  RASPOREĐENA(+) / POKRIVENA(-) U PRORAČUNU PROMATRANE GODINE</t>
  </si>
  <si>
    <t>A+B+C</t>
  </si>
  <si>
    <t xml:space="preserve">Indeks </t>
  </si>
  <si>
    <t>2/1</t>
  </si>
  <si>
    <t>6413</t>
  </si>
  <si>
    <t>4212</t>
  </si>
  <si>
    <t>Poslovni objekti</t>
  </si>
  <si>
    <t>Uređaji, strojevi i oprema za ostale namjene</t>
  </si>
  <si>
    <t>9221</t>
  </si>
  <si>
    <t>Višak prihoda</t>
  </si>
  <si>
    <t>636</t>
  </si>
  <si>
    <t>6361</t>
  </si>
  <si>
    <t xml:space="preserve">Tekuće pomoći proračunskim korisnicma iz proračuna koji im nije nadležan </t>
  </si>
  <si>
    <t xml:space="preserve">Pomoći proračunskim korisnicma iz proračuna koji im nije nadležan </t>
  </si>
  <si>
    <t xml:space="preserve">Kapitalne pomoći temeljem prijenosa EU sredstava </t>
  </si>
  <si>
    <t>55</t>
  </si>
  <si>
    <t>56</t>
  </si>
  <si>
    <t xml:space="preserve">Pomoći izravnanja decentralizirane funkcije </t>
  </si>
  <si>
    <t xml:space="preserve">Pomoći od izvanproračunskih korisnika </t>
  </si>
  <si>
    <t>Uredski materijal</t>
  </si>
  <si>
    <t xml:space="preserve">Pomoći izravnavanja decentralizirane funkcije </t>
  </si>
  <si>
    <t>324</t>
  </si>
  <si>
    <t xml:space="preserve">Naknade troškova osoba izvan radnog odnosa </t>
  </si>
  <si>
    <t xml:space="preserve">Ostali rashodi </t>
  </si>
  <si>
    <t>-</t>
  </si>
  <si>
    <t xml:space="preserve">Opći prihodi </t>
  </si>
  <si>
    <t xml:space="preserve">Kapitalne pomoći </t>
  </si>
  <si>
    <t xml:space="preserve">Ostale nespomenute usluge </t>
  </si>
  <si>
    <t>Tekuće pomoći unutar općeg proračuna</t>
  </si>
  <si>
    <t xml:space="preserve">Pomoći unutar opće države </t>
  </si>
  <si>
    <t xml:space="preserve">Umjetnička, literarna i znanstvena djela </t>
  </si>
  <si>
    <t xml:space="preserve">Naknade troškova osobama izvan radnog odnosa </t>
  </si>
  <si>
    <t>i po izvorima finaciranja utvrđuju se u Računu prihoda i rashoda, Računu finaciranja i Posebnom dijelu proračuna za 2020. godinu.</t>
  </si>
  <si>
    <t>RAZVOJNIH PROGRAMA OPIĆINE BIBINJE ZA 2020. GODINU</t>
  </si>
  <si>
    <t xml:space="preserve">Cilj 1. Konkurentno gospodarstvo </t>
  </si>
  <si>
    <t xml:space="preserve">Prioritet 1.1. Konkurentnost poduzetništva i turizma </t>
  </si>
  <si>
    <t xml:space="preserve">Aktivnost/ projekt </t>
  </si>
  <si>
    <t>Naziv aktivnosti/ projekta</t>
  </si>
  <si>
    <t>Plan 2021.</t>
  </si>
  <si>
    <t>Plan 2022.</t>
  </si>
  <si>
    <t>Pokazatelj rezultata</t>
  </si>
  <si>
    <t>Jedinica</t>
  </si>
  <si>
    <t xml:space="preserve">Ciljana vrijednost 2021. </t>
  </si>
  <si>
    <t>Ciljana vrjednost 2022.</t>
  </si>
  <si>
    <t xml:space="preserve">KP- 1008-04 </t>
  </si>
  <si>
    <t>Poslovna zona Lonići</t>
  </si>
  <si>
    <t xml:space="preserve">Otvranje novih radnih mjesta </t>
  </si>
  <si>
    <t>broj</t>
  </si>
  <si>
    <t xml:space="preserve">KP 1008-11 </t>
  </si>
  <si>
    <t>Prostorno i urbanističko planiranje</t>
  </si>
  <si>
    <t>Prilagoditi prostorne planove za izgradnju gospodarski, turističkih i ugostiteljskih objekata</t>
  </si>
  <si>
    <t xml:space="preserve">KP 1008-21 </t>
  </si>
  <si>
    <t>Lipauska</t>
  </si>
  <si>
    <t>Povećanje broja gostiju i posjećenosti Bibinja</t>
  </si>
  <si>
    <t>posto</t>
  </si>
  <si>
    <t xml:space="preserve">A 1014-01 </t>
  </si>
  <si>
    <t>Organiziranje zabavnih manifestacija i financiranje Ryan-air</t>
  </si>
  <si>
    <t xml:space="preserve">A 1014-02 </t>
  </si>
  <si>
    <t>Financiranje TZ Općine Bibinje i udruga</t>
  </si>
  <si>
    <t>Cilj 2. Poboljšanje kvalitete života</t>
  </si>
  <si>
    <t xml:space="preserve">Prioritet 2.1. Unapređenje kapaciteta i kvalitete sportskih i kulturnih sadržaja </t>
  </si>
  <si>
    <t xml:space="preserve">A 1012-01 </t>
  </si>
  <si>
    <t>Financiranje rada sportskih udruga i sportaša</t>
  </si>
  <si>
    <t>Aktiviranje djece i mladeži u sport te ostvrivanje sportskih uspjeha</t>
  </si>
  <si>
    <t xml:space="preserve">KP 1008-22 </t>
  </si>
  <si>
    <t>Dječje igralište u Bralićima</t>
  </si>
  <si>
    <t>Okupljanje, druženje igranje i rekracija djece</t>
  </si>
  <si>
    <t xml:space="preserve">A 1011-01 </t>
  </si>
  <si>
    <t>Organiziranje kulturnih manifestacija</t>
  </si>
  <si>
    <t xml:space="preserve">Očuvanje i razvoj klapske pjesme </t>
  </si>
  <si>
    <t xml:space="preserve">A 1011-02 </t>
  </si>
  <si>
    <t>Financiranje rada KUD-a i ostalih udruga</t>
  </si>
  <si>
    <t xml:space="preserve">Unapređenje kulturnih programa i aktivnosti </t>
  </si>
  <si>
    <t>Prioritet 2.2. Unapređenje socijalnih usluga</t>
  </si>
  <si>
    <t xml:space="preserve">A 1013-01 </t>
  </si>
  <si>
    <t>Naknade građanima i kućanstvima iz proračuna</t>
  </si>
  <si>
    <t>Broj mještana kojima se financijski  pomaže kroz razne socijalne mjere i aktivnost</t>
  </si>
  <si>
    <t>Prioritet 2.3. Razvoj komunalne infrastrukture</t>
  </si>
  <si>
    <t xml:space="preserve">A 1006-02 </t>
  </si>
  <si>
    <t>Održavanje javnih površina</t>
  </si>
  <si>
    <t>Broj uređenih javnih površina i plaža</t>
  </si>
  <si>
    <t xml:space="preserve">A 1006-03 </t>
  </si>
  <si>
    <t>Održavanje nerazvrstanih cesta</t>
  </si>
  <si>
    <t>Broj uređenih nerazvrstanih cesta i  uređenje novih</t>
  </si>
  <si>
    <t xml:space="preserve">A 1006-04 </t>
  </si>
  <si>
    <t>Održavanje javne rasvjete</t>
  </si>
  <si>
    <t>Broj rasvjetnih tijela</t>
  </si>
  <si>
    <t xml:space="preserve">KP 1008-02 </t>
  </si>
  <si>
    <t>Zemljišta</t>
  </si>
  <si>
    <t>Širenje cesta, izgradnja novih cesta</t>
  </si>
  <si>
    <t xml:space="preserve">KP 1008-05 </t>
  </si>
  <si>
    <t>Izgradnja cesta Općine Bibinje</t>
  </si>
  <si>
    <t>Izgradnja novih cesta</t>
  </si>
  <si>
    <t xml:space="preserve">KP 1008-06 </t>
  </si>
  <si>
    <t>Izgradnja javne rasvjete Općine Bibinje</t>
  </si>
  <si>
    <t>Izgradnja nove javne rasvjete</t>
  </si>
  <si>
    <t>Prioritet 2.4. Unapređenje zaštite okoliša</t>
  </si>
  <si>
    <t xml:space="preserve">A 1007-01 </t>
  </si>
  <si>
    <t>Dezinfekcija, dezinsekcija i deratizacija</t>
  </si>
  <si>
    <t>Broj provedenih dezinfekcija i deratizacija</t>
  </si>
  <si>
    <t xml:space="preserve">A 1007-02 </t>
  </si>
  <si>
    <t xml:space="preserve"> Komunalni otpad </t>
  </si>
  <si>
    <t>Smanjivanje komunalnog otpada i sanacija divljih deponija</t>
  </si>
  <si>
    <t xml:space="preserve">A 1007-03 </t>
  </si>
  <si>
    <t>Zaštita životinja</t>
  </si>
  <si>
    <t>Uklanjanje lešina sa javnih površina i zbrinjavanje životnja</t>
  </si>
  <si>
    <t xml:space="preserve">KP 1008-10 </t>
  </si>
  <si>
    <t>Izgradnja reciklažnog dvorišta</t>
  </si>
  <si>
    <t xml:space="preserve">Smanjivanje komunalnog otpada </t>
  </si>
  <si>
    <t>Prioritet 2.5. Unapređenje školskog i predškolskog obrazovanja</t>
  </si>
  <si>
    <t xml:space="preserve">KP 1008-19 </t>
  </si>
  <si>
    <t>Izgradnja vrtića</t>
  </si>
  <si>
    <t>Broj korisnika</t>
  </si>
  <si>
    <t xml:space="preserve">A 1009-01 </t>
  </si>
  <si>
    <t>Sufinanciranje potreba DV Leptirići</t>
  </si>
  <si>
    <t>Broj djece u vrtiću</t>
  </si>
  <si>
    <t xml:space="preserve">A 1009-02 </t>
  </si>
  <si>
    <t>Unaprjeđenje usluga za djecu u sustavu ranog i predškolskog odgoja i obrazovanja</t>
  </si>
  <si>
    <t>Poboljašanje usluga predškolskog odgoja</t>
  </si>
  <si>
    <t xml:space="preserve">A 1010-01 </t>
  </si>
  <si>
    <t>Sufinanciranje  OŠ Stjepana Radića Bibinje</t>
  </si>
  <si>
    <t>u Službenom glasniku Općine Bibinje.</t>
  </si>
  <si>
    <t>Dodatna nastava</t>
  </si>
  <si>
    <t xml:space="preserve">GODIŠNJI IZVJEŠTAJ O IZVRŠENJU PRORAČUNA OPĆINE BIBINJE ZA 2020. GODINU </t>
  </si>
  <si>
    <t>Godišnji izvještaj o izvršenju proračuna Općine Bibinje za 2020. godinu sadrži:</t>
  </si>
  <si>
    <t>Izvršenje 2019</t>
  </si>
  <si>
    <t>Izvršenje 2019.</t>
  </si>
  <si>
    <t>II izmjene i dopune 2020.</t>
  </si>
  <si>
    <t>Izvršenje 2020.</t>
  </si>
  <si>
    <t>6332</t>
  </si>
  <si>
    <t xml:space="preserve">Kapitalne pomoći proračuna iz drugih proračuna </t>
  </si>
  <si>
    <t>72</t>
  </si>
  <si>
    <t>721</t>
  </si>
  <si>
    <t>7214</t>
  </si>
  <si>
    <t xml:space="preserve">Prihodi od prodaje proizvedene imovine </t>
  </si>
  <si>
    <t xml:space="preserve">Prihodi od prodaje građevinskih objekata </t>
  </si>
  <si>
    <t xml:space="preserve">Ostali građevinski objekti </t>
  </si>
  <si>
    <t>II izmjene i dopune  2020.</t>
  </si>
  <si>
    <t>4111</t>
  </si>
  <si>
    <t>4213</t>
  </si>
  <si>
    <t xml:space="preserve">Ceste, željeznice i ostali prometni objekti </t>
  </si>
  <si>
    <t>4223</t>
  </si>
  <si>
    <t>4227</t>
  </si>
  <si>
    <t xml:space="preserve">Oprema za održavanje i zaštitiu </t>
  </si>
  <si>
    <t>12</t>
  </si>
  <si>
    <t xml:space="preserve">Predfinanciranje katastarske izmjere </t>
  </si>
  <si>
    <t>13</t>
  </si>
  <si>
    <t>14</t>
  </si>
  <si>
    <t>Višak prihoda korisnika</t>
  </si>
  <si>
    <t xml:space="preserve">Otplata glavnice prim. zajmova od ost. tuz. finan. ins. izvan jav. sektora </t>
  </si>
  <si>
    <t xml:space="preserve">Prihodi od prodaje neporizvedene dug. imovine </t>
  </si>
  <si>
    <t>632</t>
  </si>
  <si>
    <t>Pomoći od međunarodnih organizacija i te institucija i tijela EU</t>
  </si>
  <si>
    <t>412</t>
  </si>
  <si>
    <t xml:space="preserve">Licence </t>
  </si>
  <si>
    <t>MANJAK PRIHODA IZ PRETHODNE GODINE</t>
  </si>
  <si>
    <t xml:space="preserve">PRENESENI VIŠAK IZ PRETHODNE GODINE </t>
  </si>
  <si>
    <t xml:space="preserve">DIO MANJKA IZ PRETHODNE GODINE KOJI ĆE SE POKRITI U 2020.GODINI </t>
  </si>
  <si>
    <t xml:space="preserve">MANJAK ZA POKRIĆE U SLJEDEĆOJ GODINI </t>
  </si>
  <si>
    <t>Rashodi za dodatna ulaganja u dug. imovinu</t>
  </si>
  <si>
    <t>847</t>
  </si>
  <si>
    <t xml:space="preserve">Primljeni zajmovi od drugih razina vlasti </t>
  </si>
  <si>
    <t xml:space="preserve">PRIMICI PO IZVORIMA FINANCIRANJA </t>
  </si>
  <si>
    <t xml:space="preserve">VRSTE IZVORA FINANCIRANJA </t>
  </si>
  <si>
    <t>C. RASPOLOŽIVA SREDSTVA IZ PRETHODNIH GODINA</t>
  </si>
  <si>
    <t xml:space="preserve">VIŠAK PO IZVORIMA FINANCIRANJA </t>
  </si>
  <si>
    <t>Višak prihoda korisnik</t>
  </si>
  <si>
    <t>Licence</t>
  </si>
  <si>
    <t xml:space="preserve">Materijalna imovina-prirodna bogastva </t>
  </si>
  <si>
    <t xml:space="preserve">Nematerijalna proizvedena imovina </t>
  </si>
  <si>
    <r>
      <t xml:space="preserve">A 1003-04 </t>
    </r>
    <r>
      <rPr>
        <sz val="11"/>
        <rFont val="Arial Narrow"/>
        <family val="2"/>
        <charset val="238"/>
      </rPr>
      <t xml:space="preserve">Otplata glavnice dugoročnih kredita </t>
    </r>
  </si>
  <si>
    <t xml:space="preserve">Izdaci za financijsku imovinu i otplate zajmova </t>
  </si>
  <si>
    <t xml:space="preserve">Izdaci za otplatu glavnice primljenih kredita i zajmova </t>
  </si>
  <si>
    <r>
      <t xml:space="preserve">Program </t>
    </r>
    <r>
      <rPr>
        <b/>
        <sz val="11"/>
        <rFont val="Arial Narrow"/>
        <family val="2"/>
        <charset val="238"/>
      </rPr>
      <t xml:space="preserve">1015 </t>
    </r>
    <r>
      <rPr>
        <sz val="11"/>
        <rFont val="Arial Narrow"/>
        <family val="2"/>
        <charset val="238"/>
      </rPr>
      <t>WIFI4YOU</t>
    </r>
  </si>
  <si>
    <r>
      <t xml:space="preserve">A 1015-01 </t>
    </r>
    <r>
      <rPr>
        <sz val="11"/>
        <rFont val="Arial Narrow"/>
        <family val="2"/>
        <charset val="238"/>
      </rPr>
      <t>WIFI4YOU</t>
    </r>
  </si>
  <si>
    <t xml:space="preserve">Rashodi za materijal i energiju </t>
  </si>
  <si>
    <r>
      <rPr>
        <b/>
        <sz val="11"/>
        <rFont val="Arial Narrow"/>
        <family val="2"/>
        <charset val="238"/>
      </rPr>
      <t>A 1007-05</t>
    </r>
    <r>
      <rPr>
        <sz val="11"/>
        <rFont val="Arial Narrow"/>
        <family val="2"/>
        <charset val="238"/>
      </rPr>
      <t xml:space="preserve"> Istraživanje krajolika </t>
    </r>
  </si>
  <si>
    <t xml:space="preserve">Višak prihoda </t>
  </si>
  <si>
    <t xml:space="preserve">Predifinaciranje EU projekta </t>
  </si>
  <si>
    <t xml:space="preserve">Dodatna ulaganja na građevinskim objektima </t>
  </si>
  <si>
    <r>
      <t xml:space="preserve">A 1013-03 </t>
    </r>
    <r>
      <rPr>
        <sz val="11"/>
        <rFont val="Arial Narrow"/>
        <family val="2"/>
        <charset val="238"/>
      </rPr>
      <t xml:space="preserve">Pomoći zdravstvenim ustanovama </t>
    </r>
  </si>
  <si>
    <t xml:space="preserve">Rashodi poslovanja </t>
  </si>
  <si>
    <r>
      <t xml:space="preserve">A 1013-04 </t>
    </r>
    <r>
      <rPr>
        <sz val="11"/>
        <color rgb="FF000000"/>
        <rFont val="Arial Narrow"/>
        <family val="2"/>
        <charset val="238"/>
      </rPr>
      <t xml:space="preserve">Projekt Podrškom za njih </t>
    </r>
  </si>
  <si>
    <t xml:space="preserve">Predfinanciranje EU projekta </t>
  </si>
  <si>
    <t>6324</t>
  </si>
  <si>
    <t>Kapitalne pomoći od institucija i tijela EU</t>
  </si>
  <si>
    <t>Tekuće pomoći izravnanja za dec. Funkcije</t>
  </si>
  <si>
    <t>Tekuće pomoći izravnavanja za decentralizirane funkcije</t>
  </si>
  <si>
    <r>
      <rPr>
        <sz val="11"/>
        <rFont val="Arial Narrow"/>
        <family val="2"/>
        <charset val="238"/>
      </rPr>
      <t>Program:</t>
    </r>
    <r>
      <rPr>
        <b/>
        <sz val="11"/>
        <rFont val="Arial Narrow"/>
        <family val="2"/>
        <charset val="238"/>
      </rPr>
      <t xml:space="preserve"> 1001</t>
    </r>
    <r>
      <rPr>
        <sz val="11"/>
        <rFont val="Arial Narrow"/>
        <family val="2"/>
        <charset val="238"/>
      </rPr>
      <t xml:space="preserve"> Predstavnička i izvršna tijela</t>
    </r>
  </si>
  <si>
    <r>
      <rPr>
        <b/>
        <sz val="11"/>
        <rFont val="Arial Narrow"/>
        <family val="2"/>
        <charset val="238"/>
      </rPr>
      <t>A 1001-01</t>
    </r>
    <r>
      <rPr>
        <sz val="11"/>
        <rFont val="Arial Narrow"/>
        <family val="2"/>
        <charset val="238"/>
      </rPr>
      <t xml:space="preserve"> Poslovanje predstavničkog i izvršnog tijela </t>
    </r>
  </si>
  <si>
    <r>
      <rPr>
        <b/>
        <sz val="11"/>
        <rFont val="Arial Narrow"/>
        <family val="2"/>
        <charset val="238"/>
      </rPr>
      <t>A 1001-02</t>
    </r>
    <r>
      <rPr>
        <sz val="11"/>
        <rFont val="Arial Narrow"/>
        <family val="2"/>
        <charset val="238"/>
      </rPr>
      <t xml:space="preserve"> Pokroviteljstvo političkih stranaka</t>
    </r>
  </si>
  <si>
    <r>
      <t xml:space="preserve">Program: </t>
    </r>
    <r>
      <rPr>
        <b/>
        <sz val="11"/>
        <rFont val="Arial Narrow"/>
        <family val="2"/>
        <charset val="238"/>
      </rPr>
      <t xml:space="preserve">1002 </t>
    </r>
    <r>
      <rPr>
        <sz val="11"/>
        <rFont val="Arial Narrow"/>
        <family val="2"/>
        <charset val="238"/>
      </rPr>
      <t>Obilježavanje dana Općine i ostale obljetnice</t>
    </r>
  </si>
  <si>
    <r>
      <t xml:space="preserve">A 1002-01 </t>
    </r>
    <r>
      <rPr>
        <sz val="11"/>
        <rFont val="Arial Narrow"/>
        <family val="2"/>
        <charset val="238"/>
      </rPr>
      <t>Obilježavanje dana Općine i ostale obljetnice</t>
    </r>
  </si>
  <si>
    <r>
      <t xml:space="preserve">Program: </t>
    </r>
    <r>
      <rPr>
        <b/>
        <sz val="11"/>
        <rFont val="Arial Narrow"/>
        <family val="2"/>
        <charset val="238"/>
      </rPr>
      <t>1003</t>
    </r>
    <r>
      <rPr>
        <sz val="11"/>
        <rFont val="Arial Narrow"/>
        <family val="2"/>
        <charset val="238"/>
      </rPr>
      <t xml:space="preserve"> Rashodi poslovanja JUO-a</t>
    </r>
  </si>
  <si>
    <r>
      <rPr>
        <b/>
        <sz val="11"/>
        <rFont val="Arial Narrow"/>
        <family val="2"/>
        <charset val="238"/>
      </rPr>
      <t>A 1003-01</t>
    </r>
    <r>
      <rPr>
        <sz val="11"/>
        <rFont val="Arial Narrow"/>
        <family val="2"/>
        <charset val="238"/>
      </rPr>
      <t xml:space="preserve"> Rashodi za zaposlene JUO-a</t>
    </r>
  </si>
  <si>
    <r>
      <rPr>
        <b/>
        <sz val="11"/>
        <rFont val="Arial Narrow"/>
        <family val="2"/>
        <charset val="238"/>
      </rPr>
      <t>KP 1003-01</t>
    </r>
    <r>
      <rPr>
        <sz val="11"/>
        <rFont val="Arial Narrow"/>
        <family val="2"/>
        <charset val="238"/>
      </rPr>
      <t xml:space="preserve"> Postrojenja i oprema</t>
    </r>
  </si>
  <si>
    <r>
      <rPr>
        <b/>
        <sz val="11"/>
        <rFont val="Arial Narrow"/>
        <family val="2"/>
        <charset val="238"/>
      </rPr>
      <t>A1003-03</t>
    </r>
    <r>
      <rPr>
        <sz val="11"/>
        <rFont val="Arial Narrow"/>
        <family val="2"/>
        <charset val="238"/>
      </rPr>
      <t xml:space="preserve"> Proračunska pričuva</t>
    </r>
  </si>
  <si>
    <r>
      <rPr>
        <b/>
        <sz val="11"/>
        <rFont val="Arial Narrow"/>
        <family val="2"/>
        <charset val="238"/>
      </rPr>
      <t>A 1003-02</t>
    </r>
    <r>
      <rPr>
        <sz val="11"/>
        <rFont val="Arial Narrow"/>
        <family val="2"/>
        <charset val="238"/>
      </rPr>
      <t xml:space="preserve"> Financijski rashodi JUO-a</t>
    </r>
  </si>
  <si>
    <r>
      <t xml:space="preserve">Program: </t>
    </r>
    <r>
      <rPr>
        <b/>
        <sz val="11"/>
        <rFont val="Arial Narrow"/>
        <family val="2"/>
        <charset val="238"/>
      </rPr>
      <t>1004</t>
    </r>
    <r>
      <rPr>
        <sz val="11"/>
        <rFont val="Arial Narrow"/>
        <family val="2"/>
        <charset val="238"/>
      </rPr>
      <t xml:space="preserve"> Katastarska izmjera</t>
    </r>
  </si>
  <si>
    <r>
      <t xml:space="preserve">TP 1004-01 </t>
    </r>
    <r>
      <rPr>
        <sz val="11"/>
        <rFont val="Arial Narrow"/>
        <family val="2"/>
        <charset val="238"/>
      </rPr>
      <t>Katastarska izmjera</t>
    </r>
  </si>
  <si>
    <r>
      <t xml:space="preserve">Program: </t>
    </r>
    <r>
      <rPr>
        <b/>
        <sz val="11"/>
        <rFont val="Arial Narrow"/>
        <family val="2"/>
        <charset val="238"/>
      </rPr>
      <t xml:space="preserve">1005 </t>
    </r>
    <r>
      <rPr>
        <sz val="11"/>
        <rFont val="Arial Narrow"/>
        <family val="2"/>
        <charset val="238"/>
      </rPr>
      <t>Zaštita od požara i civilna zaštita</t>
    </r>
  </si>
  <si>
    <r>
      <rPr>
        <b/>
        <sz val="11"/>
        <rFont val="Arial Narrow"/>
        <family val="2"/>
        <charset val="238"/>
      </rPr>
      <t xml:space="preserve">A 1005-01 </t>
    </r>
    <r>
      <rPr>
        <sz val="11"/>
        <rFont val="Arial Narrow"/>
        <family val="2"/>
        <charset val="238"/>
      </rPr>
      <t>Rad JVP-a i donacije</t>
    </r>
  </si>
  <si>
    <r>
      <rPr>
        <sz val="11"/>
        <rFont val="Arial Narrow"/>
        <family val="2"/>
        <charset val="238"/>
      </rPr>
      <t>Program:</t>
    </r>
    <r>
      <rPr>
        <b/>
        <sz val="11"/>
        <rFont val="Arial Narrow"/>
        <family val="2"/>
        <charset val="238"/>
      </rPr>
      <t xml:space="preserve"> 1006 </t>
    </r>
    <r>
      <rPr>
        <sz val="11"/>
        <rFont val="Arial Narrow"/>
        <family val="2"/>
        <charset val="238"/>
      </rPr>
      <t>Održavanje objekata i uređaja komunalne infrastrukture</t>
    </r>
  </si>
  <si>
    <r>
      <t xml:space="preserve">A 1006-01 </t>
    </r>
    <r>
      <rPr>
        <sz val="11"/>
        <rFont val="Arial Narrow"/>
        <family val="2"/>
        <charset val="238"/>
      </rPr>
      <t>Održavanje komunalne infrastrukture ostalo</t>
    </r>
  </si>
  <si>
    <r>
      <t xml:space="preserve">A 1006-02 </t>
    </r>
    <r>
      <rPr>
        <sz val="11"/>
        <rFont val="Arial Narrow"/>
        <family val="2"/>
        <charset val="238"/>
      </rPr>
      <t>Održavanje javnih površina</t>
    </r>
  </si>
  <si>
    <r>
      <t xml:space="preserve">A 1006-03 </t>
    </r>
    <r>
      <rPr>
        <sz val="11"/>
        <rFont val="Arial Narrow"/>
        <family val="2"/>
        <charset val="238"/>
      </rPr>
      <t>Održavanje nerazvrstanih cesta</t>
    </r>
  </si>
  <si>
    <r>
      <t xml:space="preserve">A 1006-04 </t>
    </r>
    <r>
      <rPr>
        <sz val="11"/>
        <rFont val="Arial Narrow"/>
        <family val="2"/>
        <charset val="238"/>
      </rPr>
      <t>Održavanje javne rasvjete</t>
    </r>
  </si>
  <si>
    <r>
      <t xml:space="preserve">Program: </t>
    </r>
    <r>
      <rPr>
        <b/>
        <sz val="11"/>
        <rFont val="Arial Narrow"/>
        <family val="2"/>
        <charset val="238"/>
      </rPr>
      <t xml:space="preserve">1007 </t>
    </r>
    <r>
      <rPr>
        <sz val="11"/>
        <rFont val="Arial Narrow"/>
        <family val="2"/>
        <charset val="238"/>
      </rPr>
      <t>Zaštita okoliša</t>
    </r>
  </si>
  <si>
    <r>
      <t xml:space="preserve">A 1007-01 </t>
    </r>
    <r>
      <rPr>
        <sz val="11"/>
        <rFont val="Arial Narrow"/>
        <family val="2"/>
        <charset val="238"/>
      </rPr>
      <t>Dezinfekcija, dezinsekcija i deratizacija</t>
    </r>
  </si>
  <si>
    <r>
      <t>A 1007-02</t>
    </r>
    <r>
      <rPr>
        <sz val="11"/>
        <rFont val="Arial Narrow"/>
        <family val="2"/>
        <charset val="238"/>
      </rPr>
      <t xml:space="preserve"> Komunalni otpad </t>
    </r>
  </si>
  <si>
    <r>
      <rPr>
        <sz val="11"/>
        <rFont val="Arial Narrow"/>
        <family val="2"/>
        <charset val="238"/>
      </rPr>
      <t>Program:</t>
    </r>
    <r>
      <rPr>
        <b/>
        <sz val="11"/>
        <rFont val="Arial Narrow"/>
        <family val="2"/>
        <charset val="238"/>
      </rPr>
      <t xml:space="preserve"> 1008 </t>
    </r>
    <r>
      <rPr>
        <sz val="11"/>
        <rFont val="Arial Narrow"/>
        <family val="2"/>
        <charset val="238"/>
      </rPr>
      <t>Izgradnja objekata i uređaja komunalne infrastrukture</t>
    </r>
  </si>
  <si>
    <r>
      <t xml:space="preserve">KP 1008-01 </t>
    </r>
    <r>
      <rPr>
        <sz val="11"/>
        <rFont val="Arial Narrow"/>
        <family val="2"/>
        <charset val="238"/>
      </rPr>
      <t>Kapitalne pomoći trg. društvima u vlasništvu jlps</t>
    </r>
  </si>
  <si>
    <r>
      <rPr>
        <b/>
        <sz val="11"/>
        <rFont val="Arial Narrow"/>
        <family val="2"/>
        <charset val="238"/>
      </rPr>
      <t>KP 1008-02</t>
    </r>
    <r>
      <rPr>
        <sz val="11"/>
        <rFont val="Arial Narrow"/>
        <family val="2"/>
        <charset val="238"/>
      </rPr>
      <t xml:space="preserve"> Zemljište - Spajanje Težačkog puta sa Obalom kraljice Jelene </t>
    </r>
  </si>
  <si>
    <r>
      <rPr>
        <b/>
        <sz val="11"/>
        <rFont val="Arial Narrow"/>
        <family val="2"/>
        <charset val="238"/>
      </rPr>
      <t>KP- 1008-04</t>
    </r>
    <r>
      <rPr>
        <sz val="11"/>
        <rFont val="Arial Narrow"/>
        <family val="2"/>
        <charset val="238"/>
      </rPr>
      <t xml:space="preserve"> Poslovna zona Lonići</t>
    </r>
  </si>
  <si>
    <r>
      <t xml:space="preserve">KP 1008-05 </t>
    </r>
    <r>
      <rPr>
        <sz val="11"/>
        <rFont val="Arial Narrow"/>
        <family val="2"/>
        <charset val="238"/>
      </rPr>
      <t>Izgradnja cesta Općine Bibinje</t>
    </r>
  </si>
  <si>
    <r>
      <rPr>
        <b/>
        <sz val="11"/>
        <rFont val="Arial Narrow"/>
        <family val="2"/>
        <charset val="238"/>
      </rPr>
      <t>KP 1008-06</t>
    </r>
    <r>
      <rPr>
        <sz val="11"/>
        <rFont val="Arial Narrow"/>
        <family val="2"/>
        <charset val="238"/>
      </rPr>
      <t xml:space="preserve"> Izgradnja javne rasvjete Općine Bibinje</t>
    </r>
  </si>
  <si>
    <r>
      <rPr>
        <b/>
        <sz val="11"/>
        <rFont val="Arial Narrow"/>
        <family val="2"/>
        <charset val="238"/>
      </rPr>
      <t>KP 1008-08</t>
    </r>
    <r>
      <rPr>
        <sz val="11"/>
        <rFont val="Arial Narrow"/>
        <family val="2"/>
        <charset val="238"/>
      </rPr>
      <t xml:space="preserve"> Izgradnja vodovodne mreže</t>
    </r>
  </si>
  <si>
    <r>
      <rPr>
        <b/>
        <sz val="11"/>
        <rFont val="Arial Narrow"/>
        <family val="2"/>
        <charset val="238"/>
      </rPr>
      <t>KP 1008-10</t>
    </r>
    <r>
      <rPr>
        <sz val="11"/>
        <rFont val="Arial Narrow"/>
        <family val="2"/>
        <charset val="238"/>
      </rPr>
      <t xml:space="preserve"> Izgradnja reciklažnog dvorišta</t>
    </r>
  </si>
  <si>
    <r>
      <rPr>
        <b/>
        <sz val="11"/>
        <rFont val="Arial Narrow"/>
        <family val="2"/>
        <charset val="238"/>
      </rPr>
      <t xml:space="preserve">KP 1008-11 </t>
    </r>
    <r>
      <rPr>
        <sz val="11"/>
        <rFont val="Arial Narrow"/>
        <family val="2"/>
        <charset val="238"/>
      </rPr>
      <t>Prostorno i urbanističko planiranje</t>
    </r>
  </si>
  <si>
    <r>
      <rPr>
        <b/>
        <sz val="11"/>
        <rFont val="Arial Narrow"/>
        <family val="2"/>
        <charset val="238"/>
      </rPr>
      <t>KP 1008-12</t>
    </r>
    <r>
      <rPr>
        <sz val="11"/>
        <rFont val="Arial Narrow"/>
        <family val="2"/>
        <charset val="238"/>
      </rPr>
      <t xml:space="preserve"> Monografija Bibinja</t>
    </r>
  </si>
  <si>
    <r>
      <rPr>
        <b/>
        <sz val="11"/>
        <rFont val="Arial Narrow"/>
        <family val="2"/>
        <charset val="238"/>
      </rPr>
      <t>KP 1008-15</t>
    </r>
    <r>
      <rPr>
        <sz val="11"/>
        <rFont val="Arial Narrow"/>
        <family val="2"/>
        <charset val="238"/>
      </rPr>
      <t xml:space="preserve"> Obalni pojas</t>
    </r>
  </si>
  <si>
    <r>
      <rPr>
        <b/>
        <sz val="11"/>
        <rFont val="Arial Narrow"/>
        <family val="2"/>
        <charset val="238"/>
      </rPr>
      <t xml:space="preserve">KP 1008-16 </t>
    </r>
    <r>
      <rPr>
        <sz val="11"/>
        <rFont val="Arial Narrow"/>
        <family val="2"/>
        <charset val="238"/>
      </rPr>
      <t>Prostorije Općine Bibinje</t>
    </r>
  </si>
  <si>
    <r>
      <rPr>
        <b/>
        <sz val="11"/>
        <rFont val="Arial Narrow"/>
        <family val="2"/>
        <charset val="238"/>
      </rPr>
      <t>KP 1008-18</t>
    </r>
    <r>
      <rPr>
        <sz val="11"/>
        <rFont val="Arial Narrow"/>
        <family val="2"/>
        <charset val="238"/>
      </rPr>
      <t xml:space="preserve"> Dom kulture</t>
    </r>
  </si>
  <si>
    <r>
      <rPr>
        <b/>
        <sz val="11"/>
        <rFont val="Arial Narrow"/>
        <family val="2"/>
        <charset val="238"/>
      </rPr>
      <t>KP 1008-19</t>
    </r>
    <r>
      <rPr>
        <sz val="11"/>
        <rFont val="Arial Narrow"/>
        <family val="2"/>
        <charset val="238"/>
      </rPr>
      <t xml:space="preserve"> Izgradnja vrtića</t>
    </r>
  </si>
  <si>
    <r>
      <rPr>
        <b/>
        <sz val="11"/>
        <rFont val="Arial Narrow"/>
        <family val="2"/>
        <charset val="238"/>
      </rPr>
      <t>KP 1008-20</t>
    </r>
    <r>
      <rPr>
        <sz val="11"/>
        <rFont val="Arial Narrow"/>
        <family val="2"/>
        <charset val="238"/>
      </rPr>
      <t xml:space="preserve"> Groblje Sasavac i mrtvačnica</t>
    </r>
  </si>
  <si>
    <r>
      <rPr>
        <sz val="11"/>
        <rFont val="Arial Narrow"/>
        <family val="2"/>
        <charset val="238"/>
      </rPr>
      <t xml:space="preserve">Program: </t>
    </r>
    <r>
      <rPr>
        <b/>
        <sz val="11"/>
        <rFont val="Arial Narrow"/>
        <family val="2"/>
        <charset val="238"/>
      </rPr>
      <t xml:space="preserve">1009 </t>
    </r>
    <r>
      <rPr>
        <sz val="11"/>
        <rFont val="Arial Narrow"/>
        <family val="2"/>
        <charset val="238"/>
      </rPr>
      <t>Javne potrebe u predškolstvu</t>
    </r>
  </si>
  <si>
    <r>
      <rPr>
        <b/>
        <sz val="11"/>
        <rFont val="Arial Narrow"/>
        <family val="2"/>
        <charset val="238"/>
      </rPr>
      <t xml:space="preserve">A 1009-01 </t>
    </r>
    <r>
      <rPr>
        <sz val="11"/>
        <rFont val="Arial Narrow"/>
        <family val="2"/>
        <charset val="238"/>
      </rPr>
      <t>Sufinanciranje potreba DV Leptirići</t>
    </r>
  </si>
  <si>
    <r>
      <rPr>
        <b/>
        <sz val="11"/>
        <rFont val="Arial Narrow"/>
        <family val="2"/>
        <charset val="238"/>
      </rPr>
      <t xml:space="preserve">A 1009-02 </t>
    </r>
    <r>
      <rPr>
        <sz val="11"/>
        <rFont val="Arial Narrow"/>
        <family val="2"/>
        <charset val="238"/>
      </rPr>
      <t>Unaprjeđenje usluga za djecu u sustavu ranog i predškolskog odgoja i obrazovanja</t>
    </r>
  </si>
  <si>
    <r>
      <t xml:space="preserve">Program: </t>
    </r>
    <r>
      <rPr>
        <b/>
        <sz val="11"/>
        <rFont val="Arial Narrow"/>
        <family val="2"/>
        <charset val="238"/>
      </rPr>
      <t>1010</t>
    </r>
    <r>
      <rPr>
        <sz val="11"/>
        <rFont val="Arial Narrow"/>
        <family val="2"/>
        <charset val="238"/>
      </rPr>
      <t xml:space="preserve"> Javne potrebe u školstvu </t>
    </r>
  </si>
  <si>
    <r>
      <rPr>
        <b/>
        <sz val="11"/>
        <rFont val="Arial Narrow"/>
        <family val="2"/>
        <charset val="238"/>
      </rPr>
      <t>A 1010-01</t>
    </r>
    <r>
      <rPr>
        <sz val="11"/>
        <rFont val="Arial Narrow"/>
        <family val="2"/>
        <charset val="238"/>
      </rPr>
      <t xml:space="preserve"> Sufinanciranje  OŠ Stjepana Radića Bibinje</t>
    </r>
  </si>
  <si>
    <r>
      <rPr>
        <sz val="11"/>
        <rFont val="Arial Narrow"/>
        <family val="2"/>
        <charset val="238"/>
      </rPr>
      <t>Program:</t>
    </r>
    <r>
      <rPr>
        <b/>
        <sz val="11"/>
        <rFont val="Arial Narrow"/>
        <family val="2"/>
        <charset val="238"/>
      </rPr>
      <t xml:space="preserve"> 1011 </t>
    </r>
    <r>
      <rPr>
        <sz val="11"/>
        <rFont val="Arial Narrow"/>
        <family val="2"/>
        <charset val="238"/>
      </rPr>
      <t>Javne potrebe u kulturi</t>
    </r>
  </si>
  <si>
    <r>
      <t xml:space="preserve">A 1011-01 </t>
    </r>
    <r>
      <rPr>
        <sz val="11"/>
        <rFont val="Arial Narrow"/>
        <family val="2"/>
        <charset val="238"/>
      </rPr>
      <t>Organiziranje kulturnih manifestacija</t>
    </r>
  </si>
  <si>
    <r>
      <t xml:space="preserve">A 1011-02 </t>
    </r>
    <r>
      <rPr>
        <sz val="11"/>
        <rFont val="Arial Narrow"/>
        <family val="2"/>
        <charset val="238"/>
      </rPr>
      <t>Financiranje rada KUD-a i ostalih udruga</t>
    </r>
  </si>
  <si>
    <r>
      <rPr>
        <sz val="11"/>
        <rFont val="Arial Narrow"/>
        <family val="2"/>
        <charset val="238"/>
      </rPr>
      <t>Program:</t>
    </r>
    <r>
      <rPr>
        <b/>
        <sz val="11"/>
        <rFont val="Arial Narrow"/>
        <family val="2"/>
        <charset val="238"/>
      </rPr>
      <t xml:space="preserve"> 1012</t>
    </r>
    <r>
      <rPr>
        <sz val="11"/>
        <rFont val="Arial Narrow"/>
        <family val="2"/>
        <charset val="238"/>
      </rPr>
      <t xml:space="preserve"> Organizacija rekreacije i sportskih aktivnosti</t>
    </r>
  </si>
  <si>
    <r>
      <rPr>
        <b/>
        <sz val="11"/>
        <rFont val="Arial Narrow"/>
        <family val="2"/>
        <charset val="238"/>
      </rPr>
      <t>A 1012-01</t>
    </r>
    <r>
      <rPr>
        <sz val="11"/>
        <rFont val="Arial Narrow"/>
        <family val="2"/>
        <charset val="238"/>
      </rPr>
      <t xml:space="preserve"> Financiranje rada sportskih udruga i sportaša</t>
    </r>
  </si>
  <si>
    <r>
      <rPr>
        <sz val="11"/>
        <rFont val="Arial Narrow"/>
        <family val="2"/>
        <charset val="238"/>
      </rPr>
      <t xml:space="preserve">Program: </t>
    </r>
    <r>
      <rPr>
        <b/>
        <sz val="11"/>
        <rFont val="Arial Narrow"/>
        <family val="2"/>
        <charset val="238"/>
      </rPr>
      <t>1013</t>
    </r>
    <r>
      <rPr>
        <sz val="11"/>
        <rFont val="Arial Narrow"/>
        <family val="2"/>
        <charset val="238"/>
      </rPr>
      <t xml:space="preserve"> Socijalna skrb i pomoći</t>
    </r>
  </si>
  <si>
    <r>
      <t xml:space="preserve">A 1013-01 </t>
    </r>
    <r>
      <rPr>
        <sz val="11"/>
        <rFont val="Arial Narrow"/>
        <family val="2"/>
        <charset val="238"/>
      </rPr>
      <t>Naknade građanima i kućanstvima iz proračuna</t>
    </r>
  </si>
  <si>
    <r>
      <t xml:space="preserve">A 1013-02 </t>
    </r>
    <r>
      <rPr>
        <sz val="11"/>
        <rFont val="Arial Narrow"/>
        <family val="2"/>
        <charset val="238"/>
      </rPr>
      <t>Financiranje rada udruga</t>
    </r>
  </si>
  <si>
    <r>
      <rPr>
        <sz val="11"/>
        <rFont val="Arial Narrow"/>
        <family val="2"/>
        <charset val="238"/>
      </rPr>
      <t>Program:</t>
    </r>
    <r>
      <rPr>
        <b/>
        <sz val="11"/>
        <rFont val="Arial Narrow"/>
        <family val="2"/>
        <charset val="238"/>
      </rPr>
      <t xml:space="preserve"> 1014 </t>
    </r>
    <r>
      <rPr>
        <sz val="11"/>
        <rFont val="Arial Narrow"/>
        <family val="2"/>
        <charset val="238"/>
      </rPr>
      <t>Turizam</t>
    </r>
  </si>
  <si>
    <r>
      <rPr>
        <b/>
        <sz val="11"/>
        <rFont val="Arial Narrow"/>
        <family val="2"/>
        <charset val="238"/>
      </rPr>
      <t>A 1014-01</t>
    </r>
    <r>
      <rPr>
        <sz val="11"/>
        <rFont val="Arial Narrow"/>
        <family val="2"/>
        <charset val="238"/>
      </rPr>
      <t xml:space="preserve"> Organiziranje zabavnih manifestacija i financiranje Ryan-air</t>
    </r>
  </si>
  <si>
    <r>
      <rPr>
        <b/>
        <sz val="11"/>
        <rFont val="Arial Narrow"/>
        <family val="2"/>
        <charset val="238"/>
      </rPr>
      <t>A 1014-01</t>
    </r>
    <r>
      <rPr>
        <sz val="11"/>
        <rFont val="Arial Narrow"/>
        <family val="2"/>
        <charset val="238"/>
      </rPr>
      <t xml:space="preserve"> Financiranje TZ Općine Bibinje</t>
    </r>
  </si>
  <si>
    <t xml:space="preserve">Rashodi za zaposlene </t>
  </si>
  <si>
    <t xml:space="preserve">Ostali rashodi za zaposlene </t>
  </si>
  <si>
    <t xml:space="preserve">Ostale usluge </t>
  </si>
  <si>
    <t xml:space="preserve">Stručno usavršavanje zaposlenika </t>
  </si>
  <si>
    <t xml:space="preserve">Tekuće donacije u novcu </t>
  </si>
  <si>
    <t xml:space="preserve">Intelektualne i osobne usluge </t>
  </si>
  <si>
    <t>5443</t>
  </si>
  <si>
    <t>Otplata glavnice primljenih kredita od tuzemnih kreditnih institucija izvan javnog sektora</t>
  </si>
  <si>
    <t xml:space="preserve">Reprezentacija </t>
  </si>
  <si>
    <t>4123</t>
  </si>
  <si>
    <t xml:space="preserve">Ulaganje u računalne programe </t>
  </si>
  <si>
    <t>4262</t>
  </si>
  <si>
    <t xml:space="preserve">Premije osiguranja </t>
  </si>
  <si>
    <t xml:space="preserve">Zemljište </t>
  </si>
  <si>
    <t xml:space="preserve">Poslovni objekti </t>
  </si>
  <si>
    <t xml:space="preserve">Ceste, željeznice i slični građevinski objekti </t>
  </si>
  <si>
    <t xml:space="preserve">Postrojenja i oprema </t>
  </si>
  <si>
    <t xml:space="preserve">Oprema za održavanje i zaštitu </t>
  </si>
  <si>
    <t xml:space="preserve">Tekuće pomoći </t>
  </si>
  <si>
    <r>
      <rPr>
        <b/>
        <sz val="11"/>
        <rFont val="Arial Narrow"/>
        <family val="2"/>
        <charset val="238"/>
      </rPr>
      <t>A 1007-03</t>
    </r>
    <r>
      <rPr>
        <sz val="11"/>
        <rFont val="Arial Narrow"/>
        <family val="2"/>
        <charset val="238"/>
      </rPr>
      <t xml:space="preserve"> Zaštita životinja </t>
    </r>
  </si>
  <si>
    <t xml:space="preserve">Laboratorijske usluge </t>
  </si>
  <si>
    <t xml:space="preserve">Uređaji, strojevi i oprema za ostale namjene </t>
  </si>
  <si>
    <t xml:space="preserve">Sitni inventar i auto gume </t>
  </si>
  <si>
    <t>8471</t>
  </si>
  <si>
    <t xml:space="preserve">Primljeni zajmovi od državnog proračuna </t>
  </si>
  <si>
    <t xml:space="preserve">Predfinanciranje EU projekata </t>
  </si>
  <si>
    <t>GODIŠNJE IZVRŠENJE PLANA</t>
  </si>
  <si>
    <t>Predsjednica</t>
  </si>
  <si>
    <t xml:space="preserve">Ovi godišnji izvještaj o izvršenju Proračuna Općine Bibinje za 2020. godinu  stupa na snagu osmog dana od dana objave </t>
  </si>
  <si>
    <t>n/p</t>
  </si>
  <si>
    <t>≈380</t>
  </si>
  <si>
    <t>≈240</t>
  </si>
  <si>
    <t>≈400</t>
  </si>
  <si>
    <t>≈40</t>
  </si>
  <si>
    <t xml:space="preserve">Marijana Kandić </t>
  </si>
  <si>
    <t>KLASA: 021-05/21-01/4</t>
  </si>
  <si>
    <t>UR. BROJ: 2198/02-01-21-2</t>
  </si>
  <si>
    <t>Bibinje, 23.07.2021.</t>
  </si>
  <si>
    <t>Na temelju članka 110. Zakona o proračunu (''Narodne novine'', broj 87/08,136/12,15/15 ) i članka 16.  stavka 3. Pravillnika o polugodišnjem i godišnjem izvještaju o izvršenju proračuna (Narodne novine 24/13, 102/17 i 01/20) i članka 31. Statuta Općine Bibinje (Službeni glasnik   Općine Bibinje” broj 1/21) Općinsko vijeće Općine Bibinje na svojoj 2. sjednici održanoj dana 23.07.2021. godine, donosi: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</si>
</sst>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k_n_-;\-* #,##0\ _k_n_-;_-* &quot;-&quot;\ _k_n_-;_-@_-"/>
    <numFmt numFmtId="165" formatCode="_-* #,##0.00\ _k_n_-;\-* #,##0.00\ _k_n_-;_-* &quot;-&quot;??\ _k_n_-;_-@_-"/>
    <numFmt numFmtId="166" formatCode="0.0%"/>
    <numFmt numFmtId="167" formatCode="#,##0_ ;\-#,##0\ 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0"/>
      <color indexed="8"/>
      <name val="Calibri"/>
      <family val="2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4"/>
      <name val="Arial Narrow"/>
      <family val="2"/>
      <charset val="238"/>
    </font>
    <font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FF66"/>
      <name val="Arial Narrow"/>
      <family val="2"/>
      <charset val="238"/>
    </font>
    <font>
      <sz val="11"/>
      <name val="Calibri"/>
      <family val="2"/>
      <charset val="238"/>
      <scheme val="minor"/>
    </font>
    <font>
      <sz val="11"/>
      <color rgb="FF4D5156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07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0" applyFont="1"/>
    <xf numFmtId="0" fontId="4" fillId="0" borderId="2" xfId="0" applyFont="1" applyBorder="1" applyAlignment="1">
      <alignment shrinkToFit="1"/>
    </xf>
    <xf numFmtId="0" fontId="0" fillId="5" borderId="0" xfId="0" applyFill="1"/>
    <xf numFmtId="0" fontId="5" fillId="0" borderId="2" xfId="0" applyFont="1" applyBorder="1" applyAlignment="1">
      <alignment wrapText="1" shrinkToFit="1"/>
    </xf>
    <xf numFmtId="20" fontId="5" fillId="0" borderId="2" xfId="0" applyNumberFormat="1" applyFont="1" applyBorder="1" applyAlignment="1">
      <alignment wrapText="1" shrinkToFit="1"/>
    </xf>
    <xf numFmtId="0" fontId="0" fillId="0" borderId="2" xfId="0" applyBorder="1"/>
    <xf numFmtId="0" fontId="0" fillId="0" borderId="2" xfId="0" applyBorder="1" applyAlignment="1">
      <alignment wrapText="1"/>
    </xf>
    <xf numFmtId="165" fontId="0" fillId="0" borderId="2" xfId="0" applyNumberFormat="1" applyBorder="1"/>
    <xf numFmtId="0" fontId="6" fillId="3" borderId="2" xfId="0" applyFont="1" applyFill="1" applyBorder="1" applyAlignment="1">
      <alignment shrinkToFit="1"/>
    </xf>
    <xf numFmtId="0" fontId="7" fillId="0" borderId="2" xfId="0" applyFont="1" applyBorder="1" applyAlignment="1">
      <alignment wrapText="1" shrinkToFit="1"/>
    </xf>
    <xf numFmtId="0" fontId="6" fillId="0" borderId="2" xfId="0" applyFont="1" applyBorder="1" applyAlignment="1">
      <alignment shrinkToFit="1"/>
    </xf>
    <xf numFmtId="0" fontId="0" fillId="0" borderId="2" xfId="0" applyBorder="1" applyAlignment="1">
      <alignment wrapText="1" shrinkToFit="1"/>
    </xf>
    <xf numFmtId="0" fontId="4" fillId="0" borderId="2" xfId="0" applyFont="1" applyBorder="1" applyAlignment="1">
      <alignment wrapText="1" shrinkToFit="1"/>
    </xf>
    <xf numFmtId="165" fontId="4" fillId="0" borderId="2" xfId="0" applyNumberFormat="1" applyFont="1" applyBorder="1" applyAlignment="1">
      <alignment shrinkToFit="1"/>
    </xf>
    <xf numFmtId="0" fontId="4" fillId="0" borderId="0" xfId="0" applyFont="1"/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shrinkToFit="1"/>
    </xf>
    <xf numFmtId="164" fontId="4" fillId="0" borderId="0" xfId="0" applyNumberFormat="1" applyFont="1"/>
    <xf numFmtId="166" fontId="4" fillId="0" borderId="0" xfId="0" applyNumberFormat="1" applyFont="1"/>
    <xf numFmtId="0" fontId="4" fillId="0" borderId="0" xfId="0" applyFont="1" applyAlignment="1">
      <alignment shrinkToFit="1"/>
    </xf>
    <xf numFmtId="0" fontId="4" fillId="0" borderId="0" xfId="0" applyFont="1" applyAlignment="1">
      <alignment horizontal="right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7" xfId="0" applyBorder="1"/>
    <xf numFmtId="0" fontId="0" fillId="0" borderId="22" xfId="0" applyBorder="1"/>
    <xf numFmtId="0" fontId="0" fillId="0" borderId="20" xfId="0" applyBorder="1"/>
    <xf numFmtId="0" fontId="9" fillId="5" borderId="2" xfId="0" applyFont="1" applyFill="1" applyBorder="1"/>
    <xf numFmtId="49" fontId="9" fillId="5" borderId="2" xfId="0" applyNumberFormat="1" applyFont="1" applyFill="1" applyBorder="1" applyAlignment="1">
      <alignment horizontal="left"/>
    </xf>
    <xf numFmtId="0" fontId="10" fillId="5" borderId="2" xfId="0" applyFont="1" applyFill="1" applyBorder="1" applyAlignment="1">
      <alignment shrinkToFit="1"/>
    </xf>
    <xf numFmtId="164" fontId="11" fillId="5" borderId="2" xfId="0" applyNumberFormat="1" applyFont="1" applyFill="1" applyBorder="1"/>
    <xf numFmtId="164" fontId="12" fillId="5" borderId="2" xfId="0" applyNumberFormat="1" applyFont="1" applyFill="1" applyBorder="1"/>
    <xf numFmtId="0" fontId="9" fillId="8" borderId="2" xfId="0" applyFont="1" applyFill="1" applyBorder="1"/>
    <xf numFmtId="49" fontId="10" fillId="8" borderId="2" xfId="0" applyNumberFormat="1" applyFont="1" applyFill="1" applyBorder="1" applyAlignment="1">
      <alignment horizontal="left"/>
    </xf>
    <xf numFmtId="0" fontId="10" fillId="8" borderId="2" xfId="0" applyFont="1" applyFill="1" applyBorder="1" applyAlignment="1">
      <alignment shrinkToFit="1"/>
    </xf>
    <xf numFmtId="164" fontId="11" fillId="8" borderId="2" xfId="0" applyNumberFormat="1" applyFont="1" applyFill="1" applyBorder="1"/>
    <xf numFmtId="0" fontId="9" fillId="9" borderId="2" xfId="0" applyFont="1" applyFill="1" applyBorder="1"/>
    <xf numFmtId="49" fontId="10" fillId="9" borderId="2" xfId="0" applyNumberFormat="1" applyFont="1" applyFill="1" applyBorder="1" applyAlignment="1">
      <alignment horizontal="left"/>
    </xf>
    <xf numFmtId="0" fontId="10" fillId="9" borderId="2" xfId="0" applyFont="1" applyFill="1" applyBorder="1" applyAlignment="1">
      <alignment shrinkToFit="1"/>
    </xf>
    <xf numFmtId="164" fontId="11" fillId="9" borderId="2" xfId="0" applyNumberFormat="1" applyFont="1" applyFill="1" applyBorder="1"/>
    <xf numFmtId="164" fontId="12" fillId="9" borderId="2" xfId="0" applyNumberFormat="1" applyFont="1" applyFill="1" applyBorder="1"/>
    <xf numFmtId="0" fontId="9" fillId="11" borderId="2" xfId="0" applyFont="1" applyFill="1" applyBorder="1"/>
    <xf numFmtId="49" fontId="9" fillId="11" borderId="2" xfId="0" applyNumberFormat="1" applyFont="1" applyFill="1" applyBorder="1" applyAlignment="1">
      <alignment horizontal="left"/>
    </xf>
    <xf numFmtId="164" fontId="12" fillId="11" borderId="2" xfId="0" applyNumberFormat="1" applyFont="1" applyFill="1" applyBorder="1"/>
    <xf numFmtId="0" fontId="9" fillId="5" borderId="2" xfId="0" applyFont="1" applyFill="1" applyBorder="1" applyAlignment="1">
      <alignment shrinkToFit="1"/>
    </xf>
    <xf numFmtId="0" fontId="9" fillId="11" borderId="2" xfId="0" applyFont="1" applyFill="1" applyBorder="1" applyAlignment="1">
      <alignment shrinkToFit="1"/>
    </xf>
    <xf numFmtId="0" fontId="9" fillId="10" borderId="2" xfId="0" applyFont="1" applyFill="1" applyBorder="1"/>
    <xf numFmtId="49" fontId="9" fillId="10" borderId="2" xfId="0" applyNumberFormat="1" applyFont="1" applyFill="1" applyBorder="1" applyAlignment="1">
      <alignment horizontal="left"/>
    </xf>
    <xf numFmtId="0" fontId="9" fillId="10" borderId="2" xfId="0" applyFont="1" applyFill="1" applyBorder="1" applyAlignment="1">
      <alignment shrinkToFit="1"/>
    </xf>
    <xf numFmtId="164" fontId="11" fillId="10" borderId="2" xfId="0" applyNumberFormat="1" applyFont="1" applyFill="1" applyBorder="1"/>
    <xf numFmtId="0" fontId="13" fillId="5" borderId="2" xfId="0" applyFont="1" applyFill="1" applyBorder="1"/>
    <xf numFmtId="49" fontId="13" fillId="5" borderId="2" xfId="0" applyNumberFormat="1" applyFont="1" applyFill="1" applyBorder="1" applyAlignment="1">
      <alignment horizontal="left"/>
    </xf>
    <xf numFmtId="164" fontId="10" fillId="5" borderId="2" xfId="0" applyNumberFormat="1" applyFont="1" applyFill="1" applyBorder="1"/>
    <xf numFmtId="0" fontId="14" fillId="5" borderId="2" xfId="0" applyFont="1" applyFill="1" applyBorder="1"/>
    <xf numFmtId="0" fontId="15" fillId="5" borderId="2" xfId="0" applyFont="1" applyFill="1" applyBorder="1"/>
    <xf numFmtId="0" fontId="9" fillId="8" borderId="2" xfId="0" applyFont="1" applyFill="1" applyBorder="1" applyAlignment="1">
      <alignment shrinkToFit="1"/>
    </xf>
    <xf numFmtId="0" fontId="14" fillId="9" borderId="0" xfId="0" applyFont="1" applyFill="1"/>
    <xf numFmtId="0" fontId="15" fillId="9" borderId="2" xfId="0" applyFont="1" applyFill="1" applyBorder="1"/>
    <xf numFmtId="0" fontId="14" fillId="11" borderId="0" xfId="0" applyFont="1" applyFill="1"/>
    <xf numFmtId="0" fontId="12" fillId="0" borderId="0" xfId="0" applyFont="1"/>
    <xf numFmtId="0" fontId="8" fillId="0" borderId="0" xfId="1" applyFont="1" applyAlignment="1">
      <alignment horizontal="left" vertical="center" indent="5"/>
    </xf>
    <xf numFmtId="49" fontId="16" fillId="0" borderId="0" xfId="1" applyNumberFormat="1" applyFont="1" applyAlignment="1">
      <alignment horizontal="left" vertical="center" indent="6"/>
    </xf>
    <xf numFmtId="0" fontId="16" fillId="0" borderId="0" xfId="1" applyFont="1" applyAlignment="1">
      <alignment horizontal="left" vertical="center" indent="6"/>
    </xf>
    <xf numFmtId="164" fontId="16" fillId="0" borderId="0" xfId="1" applyNumberFormat="1" applyFont="1" applyFill="1" applyAlignment="1">
      <alignment horizontal="left" vertical="center" indent="6"/>
    </xf>
    <xf numFmtId="0" fontId="17" fillId="0" borderId="0" xfId="1" applyFont="1" applyAlignment="1">
      <alignment horizontal="left" vertical="center" indent="6"/>
    </xf>
    <xf numFmtId="0" fontId="18" fillId="0" borderId="0" xfId="1" applyFont="1" applyAlignment="1">
      <alignment horizontal="left" vertical="center" indent="10"/>
    </xf>
    <xf numFmtId="0" fontId="18" fillId="0" borderId="0" xfId="1" applyFont="1" applyAlignment="1">
      <alignment horizontal="left" vertical="center"/>
    </xf>
    <xf numFmtId="0" fontId="17" fillId="0" borderId="0" xfId="1" applyFont="1" applyAlignment="1">
      <alignment horizontal="left" vertical="center" indent="10"/>
    </xf>
    <xf numFmtId="0" fontId="17" fillId="0" borderId="0" xfId="1" applyFont="1"/>
    <xf numFmtId="0" fontId="17" fillId="0" borderId="0" xfId="1" applyFont="1" applyAlignment="1">
      <alignment horizontal="left" vertical="center" indent="8"/>
    </xf>
    <xf numFmtId="0" fontId="10" fillId="0" borderId="0" xfId="1" applyFont="1"/>
    <xf numFmtId="49" fontId="10" fillId="0" borderId="0" xfId="1" applyNumberFormat="1" applyFont="1" applyAlignment="1">
      <alignment horizontal="left"/>
    </xf>
    <xf numFmtId="0" fontId="10" fillId="0" borderId="0" xfId="1" applyFont="1" applyAlignment="1">
      <alignment shrinkToFit="1"/>
    </xf>
    <xf numFmtId="164" fontId="10" fillId="0" borderId="0" xfId="1" applyNumberFormat="1" applyFont="1" applyFill="1"/>
    <xf numFmtId="166" fontId="10" fillId="0" borderId="0" xfId="1" applyNumberFormat="1" applyFont="1" applyFill="1"/>
    <xf numFmtId="0" fontId="10" fillId="0" borderId="0" xfId="1" applyFont="1" applyFill="1"/>
    <xf numFmtId="0" fontId="9" fillId="0" borderId="0" xfId="1" applyFont="1"/>
    <xf numFmtId="49" fontId="9" fillId="0" borderId="0" xfId="1" applyNumberFormat="1" applyFont="1" applyAlignment="1">
      <alignment horizontal="center"/>
    </xf>
    <xf numFmtId="0" fontId="9" fillId="0" borderId="0" xfId="1" applyFont="1" applyAlignment="1">
      <alignment horizontal="center" shrinkToFit="1"/>
    </xf>
    <xf numFmtId="164" fontId="9" fillId="0" borderId="0" xfId="1" applyNumberFormat="1" applyFont="1" applyFill="1"/>
    <xf numFmtId="166" fontId="9" fillId="0" borderId="0" xfId="1" applyNumberFormat="1" applyFont="1" applyFill="1"/>
    <xf numFmtId="0" fontId="9" fillId="0" borderId="0" xfId="1" applyFont="1" applyFill="1"/>
    <xf numFmtId="0" fontId="9" fillId="0" borderId="0" xfId="1" applyFont="1" applyAlignment="1">
      <alignment shrinkToFit="1"/>
    </xf>
    <xf numFmtId="0" fontId="9" fillId="0" borderId="0" xfId="1" applyFont="1" applyAlignment="1">
      <alignment horizontal="left"/>
    </xf>
    <xf numFmtId="49" fontId="9" fillId="0" borderId="0" xfId="1" applyNumberFormat="1" applyFont="1" applyAlignment="1"/>
    <xf numFmtId="0" fontId="9" fillId="5" borderId="14" xfId="1" applyFont="1" applyFill="1" applyBorder="1"/>
    <xf numFmtId="49" fontId="9" fillId="5" borderId="16" xfId="1" applyNumberFormat="1" applyFont="1" applyFill="1" applyBorder="1" applyAlignment="1">
      <alignment horizontal="center"/>
    </xf>
    <xf numFmtId="0" fontId="10" fillId="5" borderId="12" xfId="1" applyFont="1" applyFill="1" applyBorder="1" applyAlignment="1">
      <alignment shrinkToFit="1"/>
    </xf>
    <xf numFmtId="0" fontId="9" fillId="5" borderId="12" xfId="1" applyNumberFormat="1" applyFont="1" applyFill="1" applyBorder="1" applyAlignment="1">
      <alignment horizontal="center"/>
    </xf>
    <xf numFmtId="0" fontId="9" fillId="5" borderId="11" xfId="1" applyNumberFormat="1" applyFont="1" applyFill="1" applyBorder="1" applyAlignment="1">
      <alignment horizontal="center"/>
    </xf>
    <xf numFmtId="0" fontId="9" fillId="5" borderId="18" xfId="1" applyNumberFormat="1" applyFont="1" applyFill="1" applyBorder="1" applyAlignment="1">
      <alignment horizontal="center"/>
    </xf>
    <xf numFmtId="0" fontId="9" fillId="5" borderId="15" xfId="1" applyFont="1" applyFill="1" applyBorder="1"/>
    <xf numFmtId="49" fontId="9" fillId="5" borderId="17" xfId="1" applyNumberFormat="1" applyFont="1" applyFill="1" applyBorder="1" applyAlignment="1">
      <alignment horizontal="center"/>
    </xf>
    <xf numFmtId="0" fontId="10" fillId="5" borderId="9" xfId="1" applyFont="1" applyFill="1" applyBorder="1" applyAlignment="1">
      <alignment shrinkToFit="1"/>
    </xf>
    <xf numFmtId="0" fontId="9" fillId="5" borderId="9" xfId="1" applyNumberFormat="1" applyFont="1" applyFill="1" applyBorder="1" applyAlignment="1">
      <alignment horizontal="center"/>
    </xf>
    <xf numFmtId="0" fontId="9" fillId="5" borderId="10" xfId="1" applyNumberFormat="1" applyFont="1" applyFill="1" applyBorder="1" applyAlignment="1">
      <alignment horizontal="center"/>
    </xf>
    <xf numFmtId="0" fontId="9" fillId="5" borderId="13" xfId="1" applyNumberFormat="1" applyFont="1" applyFill="1" applyBorder="1" applyAlignment="1">
      <alignment horizontal="center"/>
    </xf>
    <xf numFmtId="0" fontId="9" fillId="4" borderId="19" xfId="1" applyFont="1" applyFill="1" applyBorder="1"/>
    <xf numFmtId="49" fontId="9" fillId="4" borderId="20" xfId="1" applyNumberFormat="1" applyFont="1" applyFill="1" applyBorder="1" applyAlignment="1">
      <alignment horizontal="center"/>
    </xf>
    <xf numFmtId="0" fontId="10" fillId="4" borderId="20" xfId="1" applyFont="1" applyFill="1" applyBorder="1" applyAlignment="1">
      <alignment shrinkToFit="1"/>
    </xf>
    <xf numFmtId="0" fontId="9" fillId="4" borderId="20" xfId="1" applyNumberFormat="1" applyFont="1" applyFill="1" applyBorder="1" applyAlignment="1">
      <alignment horizontal="center"/>
    </xf>
    <xf numFmtId="0" fontId="9" fillId="4" borderId="21" xfId="1" applyNumberFormat="1" applyFont="1" applyFill="1" applyBorder="1" applyAlignment="1">
      <alignment horizontal="center"/>
    </xf>
    <xf numFmtId="0" fontId="9" fillId="0" borderId="1" xfId="1" applyFont="1" applyBorder="1"/>
    <xf numFmtId="49" fontId="9" fillId="0" borderId="2" xfId="1" applyNumberFormat="1" applyFont="1" applyBorder="1" applyAlignment="1">
      <alignment horizontal="center"/>
    </xf>
    <xf numFmtId="0" fontId="9" fillId="0" borderId="2" xfId="1" applyFont="1" applyBorder="1" applyAlignment="1">
      <alignment shrinkToFit="1"/>
    </xf>
    <xf numFmtId="164" fontId="9" fillId="0" borderId="6" xfId="1" applyNumberFormat="1" applyFont="1" applyBorder="1"/>
    <xf numFmtId="164" fontId="9" fillId="0" borderId="7" xfId="1" applyNumberFormat="1" applyFont="1" applyBorder="1"/>
    <xf numFmtId="0" fontId="9" fillId="6" borderId="1" xfId="1" applyFont="1" applyFill="1" applyBorder="1"/>
    <xf numFmtId="49" fontId="9" fillId="6" borderId="2" xfId="1" applyNumberFormat="1" applyFont="1" applyFill="1" applyBorder="1" applyAlignment="1">
      <alignment horizontal="center"/>
    </xf>
    <xf numFmtId="0" fontId="10" fillId="6" borderId="2" xfId="1" applyFont="1" applyFill="1" applyBorder="1" applyAlignment="1">
      <alignment shrinkToFit="1"/>
    </xf>
    <xf numFmtId="164" fontId="10" fillId="6" borderId="6" xfId="1" applyNumberFormat="1" applyFont="1" applyFill="1" applyBorder="1"/>
    <xf numFmtId="164" fontId="10" fillId="6" borderId="7" xfId="1" applyNumberFormat="1" applyFont="1" applyFill="1" applyBorder="1"/>
    <xf numFmtId="0" fontId="10" fillId="6" borderId="1" xfId="1" applyFont="1" applyFill="1" applyBorder="1"/>
    <xf numFmtId="49" fontId="10" fillId="6" borderId="2" xfId="1" applyNumberFormat="1" applyFont="1" applyFill="1" applyBorder="1" applyAlignment="1">
      <alignment horizontal="center"/>
    </xf>
    <xf numFmtId="164" fontId="9" fillId="4" borderId="20" xfId="1" applyNumberFormat="1" applyFont="1" applyFill="1" applyBorder="1"/>
    <xf numFmtId="164" fontId="9" fillId="4" borderId="21" xfId="1" applyNumberFormat="1" applyFont="1" applyFill="1" applyBorder="1"/>
    <xf numFmtId="164" fontId="9" fillId="0" borderId="6" xfId="1" applyNumberFormat="1" applyFont="1" applyFill="1" applyBorder="1"/>
    <xf numFmtId="164" fontId="9" fillId="0" borderId="7" xfId="1" applyNumberFormat="1" applyFont="1" applyFill="1" applyBorder="1"/>
    <xf numFmtId="0" fontId="9" fillId="4" borderId="19" xfId="1" applyFont="1" applyFill="1" applyBorder="1" applyAlignment="1"/>
    <xf numFmtId="0" fontId="12" fillId="4" borderId="20" xfId="0" applyFont="1" applyFill="1" applyBorder="1" applyAlignment="1">
      <alignment horizontal="center"/>
    </xf>
    <xf numFmtId="0" fontId="17" fillId="0" borderId="0" xfId="1" applyFont="1" applyBorder="1" applyAlignment="1"/>
    <xf numFmtId="0" fontId="9" fillId="0" borderId="1" xfId="1" applyFont="1" applyFill="1" applyBorder="1"/>
    <xf numFmtId="49" fontId="9" fillId="0" borderId="2" xfId="1" applyNumberFormat="1" applyFont="1" applyFill="1" applyBorder="1" applyAlignment="1">
      <alignment horizontal="center"/>
    </xf>
    <xf numFmtId="0" fontId="9" fillId="0" borderId="2" xfId="1" applyFont="1" applyFill="1" applyBorder="1" applyAlignment="1">
      <alignment shrinkToFit="1"/>
    </xf>
    <xf numFmtId="164" fontId="10" fillId="0" borderId="2" xfId="1" applyNumberFormat="1" applyFont="1" applyBorder="1"/>
    <xf numFmtId="164" fontId="10" fillId="0" borderId="7" xfId="1" applyNumberFormat="1" applyFont="1" applyBorder="1"/>
    <xf numFmtId="166" fontId="9" fillId="5" borderId="0" xfId="1" applyNumberFormat="1" applyFont="1" applyFill="1" applyBorder="1"/>
    <xf numFmtId="0" fontId="11" fillId="4" borderId="19" xfId="0" applyFont="1" applyFill="1" applyBorder="1" applyAlignment="1"/>
    <xf numFmtId="0" fontId="11" fillId="5" borderId="0" xfId="0" applyFont="1" applyFill="1" applyBorder="1" applyAlignment="1"/>
    <xf numFmtId="0" fontId="9" fillId="0" borderId="3" xfId="1" applyFont="1" applyFill="1" applyBorder="1"/>
    <xf numFmtId="49" fontId="9" fillId="0" borderId="4" xfId="1" applyNumberFormat="1" applyFont="1" applyFill="1" applyBorder="1" applyAlignment="1">
      <alignment horizontal="center"/>
    </xf>
    <xf numFmtId="0" fontId="10" fillId="0" borderId="4" xfId="1" applyFont="1" applyFill="1" applyBorder="1" applyAlignment="1">
      <alignment shrinkToFit="1"/>
    </xf>
    <xf numFmtId="167" fontId="10" fillId="0" borderId="4" xfId="1" applyNumberFormat="1" applyFont="1" applyBorder="1"/>
    <xf numFmtId="167" fontId="10" fillId="0" borderId="23" xfId="1" applyNumberFormat="1" applyFont="1" applyBorder="1"/>
    <xf numFmtId="0" fontId="9" fillId="0" borderId="0" xfId="1" applyNumberFormat="1" applyFont="1" applyFill="1" applyBorder="1"/>
    <xf numFmtId="0" fontId="9" fillId="0" borderId="0" xfId="1" applyFont="1" applyBorder="1"/>
    <xf numFmtId="49" fontId="9" fillId="0" borderId="0" xfId="1" applyNumberFormat="1" applyFont="1" applyBorder="1" applyAlignment="1">
      <alignment horizontal="center"/>
    </xf>
    <xf numFmtId="0" fontId="9" fillId="0" borderId="0" xfId="1" applyFont="1" applyBorder="1" applyAlignment="1">
      <alignment shrinkToFit="1"/>
    </xf>
    <xf numFmtId="164" fontId="10" fillId="0" borderId="0" xfId="1" applyNumberFormat="1" applyFont="1" applyFill="1" applyBorder="1"/>
    <xf numFmtId="10" fontId="9" fillId="0" borderId="0" xfId="1" applyNumberFormat="1" applyFont="1" applyFill="1" applyBorder="1"/>
    <xf numFmtId="164" fontId="9" fillId="0" borderId="0" xfId="1" applyNumberFormat="1" applyFont="1" applyFill="1" applyBorder="1"/>
    <xf numFmtId="1" fontId="9" fillId="0" borderId="0" xfId="1" applyNumberFormat="1" applyFont="1" applyFill="1" applyBorder="1"/>
    <xf numFmtId="0" fontId="17" fillId="0" borderId="0" xfId="1" applyFont="1" applyAlignment="1">
      <alignment horizontal="center"/>
    </xf>
    <xf numFmtId="0" fontId="9" fillId="0" borderId="2" xfId="1" applyFont="1" applyBorder="1"/>
    <xf numFmtId="0" fontId="9" fillId="0" borderId="2" xfId="1" applyFont="1" applyBorder="1" applyAlignment="1">
      <alignment horizontal="center" shrinkToFit="1"/>
    </xf>
    <xf numFmtId="0" fontId="9" fillId="0" borderId="2" xfId="1" applyNumberFormat="1" applyFont="1" applyBorder="1" applyAlignment="1">
      <alignment horizontal="center"/>
    </xf>
    <xf numFmtId="166" fontId="9" fillId="0" borderId="2" xfId="1" applyNumberFormat="1" applyFont="1" applyFill="1" applyBorder="1" applyAlignment="1">
      <alignment horizontal="center"/>
    </xf>
    <xf numFmtId="0" fontId="10" fillId="0" borderId="2" xfId="1" applyFont="1" applyBorder="1" applyAlignment="1">
      <alignment shrinkToFit="1"/>
    </xf>
    <xf numFmtId="0" fontId="9" fillId="4" borderId="2" xfId="1" applyFont="1" applyFill="1" applyBorder="1"/>
    <xf numFmtId="49" fontId="9" fillId="4" borderId="2" xfId="1" applyNumberFormat="1" applyFont="1" applyFill="1" applyBorder="1" applyAlignment="1">
      <alignment horizontal="left"/>
    </xf>
    <xf numFmtId="49" fontId="10" fillId="4" borderId="2" xfId="1" applyNumberFormat="1" applyFont="1" applyFill="1" applyBorder="1" applyAlignment="1">
      <alignment horizontal="center" shrinkToFit="1"/>
    </xf>
    <xf numFmtId="164" fontId="9" fillId="4" borderId="2" xfId="1" applyNumberFormat="1" applyFont="1" applyFill="1" applyBorder="1"/>
    <xf numFmtId="166" fontId="9" fillId="4" borderId="2" xfId="1" applyNumberFormat="1" applyFont="1" applyFill="1" applyBorder="1"/>
    <xf numFmtId="0" fontId="9" fillId="5" borderId="2" xfId="1" applyFont="1" applyFill="1" applyBorder="1"/>
    <xf numFmtId="49" fontId="9" fillId="5" borderId="2" xfId="1" applyNumberFormat="1" applyFont="1" applyFill="1" applyBorder="1" applyAlignment="1">
      <alignment horizontal="left"/>
    </xf>
    <xf numFmtId="49" fontId="10" fillId="5" borderId="2" xfId="1" applyNumberFormat="1" applyFont="1" applyFill="1" applyBorder="1" applyAlignment="1">
      <alignment horizontal="center" shrinkToFit="1"/>
    </xf>
    <xf numFmtId="164" fontId="10" fillId="5" borderId="2" xfId="1" applyNumberFormat="1" applyFont="1" applyFill="1" applyBorder="1" applyAlignment="1">
      <alignment horizontal="center"/>
    </xf>
    <xf numFmtId="2" fontId="9" fillId="5" borderId="2" xfId="1" applyNumberFormat="1" applyFont="1" applyFill="1" applyBorder="1"/>
    <xf numFmtId="0" fontId="9" fillId="7" borderId="2" xfId="1" applyFont="1" applyFill="1" applyBorder="1"/>
    <xf numFmtId="49" fontId="9" fillId="7" borderId="2" xfId="1" applyNumberFormat="1" applyFont="1" applyFill="1" applyBorder="1" applyAlignment="1">
      <alignment horizontal="center" wrapText="1"/>
    </xf>
    <xf numFmtId="0" fontId="10" fillId="7" borderId="2" xfId="1" applyFont="1" applyFill="1" applyBorder="1" applyAlignment="1">
      <alignment horizontal="center" shrinkToFit="1"/>
    </xf>
    <xf numFmtId="164" fontId="10" fillId="7" borderId="2" xfId="1" applyNumberFormat="1" applyFont="1" applyFill="1" applyBorder="1" applyAlignment="1">
      <alignment horizontal="center"/>
    </xf>
    <xf numFmtId="0" fontId="10" fillId="8" borderId="2" xfId="1" applyFont="1" applyFill="1" applyBorder="1"/>
    <xf numFmtId="49" fontId="10" fillId="8" borderId="2" xfId="1" applyNumberFormat="1" applyFont="1" applyFill="1" applyBorder="1" applyAlignment="1">
      <alignment horizontal="left"/>
    </xf>
    <xf numFmtId="0" fontId="10" fillId="8" borderId="2" xfId="1" applyFont="1" applyFill="1" applyBorder="1" applyAlignment="1">
      <alignment shrinkToFit="1"/>
    </xf>
    <xf numFmtId="164" fontId="10" fillId="8" borderId="2" xfId="1" applyNumberFormat="1" applyFont="1" applyFill="1" applyBorder="1" applyAlignment="1">
      <alignment horizontal="center"/>
    </xf>
    <xf numFmtId="0" fontId="10" fillId="9" borderId="2" xfId="1" applyFont="1" applyFill="1" applyBorder="1"/>
    <xf numFmtId="49" fontId="10" fillId="9" borderId="2" xfId="1" applyNumberFormat="1" applyFont="1" applyFill="1" applyBorder="1" applyAlignment="1">
      <alignment horizontal="left"/>
    </xf>
    <xf numFmtId="0" fontId="10" fillId="9" borderId="2" xfId="1" applyFont="1" applyFill="1" applyBorder="1" applyAlignment="1">
      <alignment shrinkToFit="1"/>
    </xf>
    <xf numFmtId="164" fontId="10" fillId="9" borderId="2" xfId="1" applyNumberFormat="1" applyFont="1" applyFill="1" applyBorder="1" applyAlignment="1">
      <alignment horizontal="center"/>
    </xf>
    <xf numFmtId="0" fontId="9" fillId="11" borderId="2" xfId="1" applyFont="1" applyFill="1" applyBorder="1"/>
    <xf numFmtId="49" fontId="9" fillId="11" borderId="2" xfId="1" applyNumberFormat="1" applyFont="1" applyFill="1" applyBorder="1" applyAlignment="1">
      <alignment horizontal="left"/>
    </xf>
    <xf numFmtId="0" fontId="9" fillId="11" borderId="2" xfId="1" applyFont="1" applyFill="1" applyBorder="1" applyAlignment="1">
      <alignment shrinkToFit="1"/>
    </xf>
    <xf numFmtId="164" fontId="9" fillId="11" borderId="2" xfId="1" applyNumberFormat="1" applyFont="1" applyFill="1" applyBorder="1" applyAlignment="1">
      <alignment horizontal="center"/>
    </xf>
    <xf numFmtId="0" fontId="10" fillId="0" borderId="2" xfId="1" applyFont="1" applyFill="1" applyBorder="1"/>
    <xf numFmtId="49" fontId="9" fillId="0" borderId="2" xfId="1" applyNumberFormat="1" applyFont="1" applyFill="1" applyBorder="1" applyAlignment="1">
      <alignment horizontal="left"/>
    </xf>
    <xf numFmtId="164" fontId="9" fillId="0" borderId="2" xfId="1" applyNumberFormat="1" applyFont="1" applyFill="1" applyBorder="1" applyAlignment="1">
      <alignment horizontal="center"/>
    </xf>
    <xf numFmtId="0" fontId="9" fillId="0" borderId="2" xfId="1" applyFont="1" applyFill="1" applyBorder="1"/>
    <xf numFmtId="0" fontId="10" fillId="9" borderId="2" xfId="1" applyFont="1" applyFill="1" applyBorder="1" applyAlignment="1">
      <alignment horizontal="center"/>
    </xf>
    <xf numFmtId="0" fontId="10" fillId="9" borderId="2" xfId="1" applyFont="1" applyFill="1" applyBorder="1" applyAlignment="1">
      <alignment wrapText="1" shrinkToFit="1"/>
    </xf>
    <xf numFmtId="0" fontId="10" fillId="11" borderId="2" xfId="1" applyFont="1" applyFill="1" applyBorder="1" applyAlignment="1">
      <alignment horizontal="center"/>
    </xf>
    <xf numFmtId="0" fontId="9" fillId="11" borderId="2" xfId="1" applyFont="1" applyFill="1" applyBorder="1" applyAlignment="1">
      <alignment wrapText="1" shrinkToFit="1"/>
    </xf>
    <xf numFmtId="0" fontId="10" fillId="5" borderId="2" xfId="1" applyFont="1" applyFill="1" applyBorder="1" applyAlignment="1">
      <alignment horizontal="center"/>
    </xf>
    <xf numFmtId="0" fontId="9" fillId="5" borderId="2" xfId="1" applyFont="1" applyFill="1" applyBorder="1" applyAlignment="1">
      <alignment wrapText="1" shrinkToFit="1"/>
    </xf>
    <xf numFmtId="164" fontId="9" fillId="5" borderId="2" xfId="1" applyNumberFormat="1" applyFont="1" applyFill="1" applyBorder="1" applyAlignment="1">
      <alignment horizontal="center"/>
    </xf>
    <xf numFmtId="0" fontId="9" fillId="5" borderId="2" xfId="1" applyFont="1" applyFill="1" applyBorder="1" applyAlignment="1">
      <alignment shrinkToFit="1"/>
    </xf>
    <xf numFmtId="0" fontId="12" fillId="5" borderId="0" xfId="0" applyFont="1" applyFill="1"/>
    <xf numFmtId="0" fontId="10" fillId="9" borderId="2" xfId="1" applyFont="1" applyFill="1" applyBorder="1" applyAlignment="1">
      <alignment wrapText="1"/>
    </xf>
    <xf numFmtId="0" fontId="10" fillId="5" borderId="2" xfId="1" applyFont="1" applyFill="1" applyBorder="1"/>
    <xf numFmtId="0" fontId="9" fillId="11" borderId="2" xfId="1" applyFont="1" applyFill="1" applyBorder="1" applyAlignment="1">
      <alignment wrapText="1"/>
    </xf>
    <xf numFmtId="0" fontId="9" fillId="5" borderId="2" xfId="1" applyFont="1" applyFill="1" applyBorder="1" applyAlignment="1">
      <alignment wrapText="1"/>
    </xf>
    <xf numFmtId="10" fontId="9" fillId="5" borderId="0" xfId="1" applyNumberFormat="1" applyFont="1" applyFill="1" applyBorder="1"/>
    <xf numFmtId="0" fontId="9" fillId="5" borderId="0" xfId="1" applyFont="1" applyFill="1" applyBorder="1"/>
    <xf numFmtId="49" fontId="9" fillId="5" borderId="0" xfId="1" applyNumberFormat="1" applyFont="1" applyFill="1" applyBorder="1" applyAlignment="1">
      <alignment horizontal="left"/>
    </xf>
    <xf numFmtId="0" fontId="9" fillId="5" borderId="0" xfId="1" applyFont="1" applyFill="1" applyBorder="1" applyAlignment="1">
      <alignment shrinkToFit="1"/>
    </xf>
    <xf numFmtId="164" fontId="9" fillId="5" borderId="0" xfId="1" applyNumberFormat="1" applyFont="1" applyFill="1" applyBorder="1" applyAlignment="1">
      <alignment horizontal="center"/>
    </xf>
    <xf numFmtId="10" fontId="9" fillId="7" borderId="2" xfId="1" applyNumberFormat="1" applyFont="1" applyFill="1" applyBorder="1" applyAlignment="1">
      <alignment horizontal="center"/>
    </xf>
    <xf numFmtId="10" fontId="9" fillId="7" borderId="2" xfId="1" applyNumberFormat="1" applyFont="1" applyFill="1" applyBorder="1"/>
    <xf numFmtId="10" fontId="9" fillId="8" borderId="2" xfId="1" applyNumberFormat="1" applyFont="1" applyFill="1" applyBorder="1"/>
    <xf numFmtId="10" fontId="9" fillId="9" borderId="2" xfId="1" applyNumberFormat="1" applyFont="1" applyFill="1" applyBorder="1"/>
    <xf numFmtId="10" fontId="9" fillId="5" borderId="2" xfId="1" applyNumberFormat="1" applyFont="1" applyFill="1" applyBorder="1"/>
    <xf numFmtId="0" fontId="9" fillId="9" borderId="2" xfId="1" applyFont="1" applyFill="1" applyBorder="1"/>
    <xf numFmtId="164" fontId="9" fillId="5" borderId="0" xfId="1" applyNumberFormat="1" applyFont="1" applyFill="1" applyBorder="1" applyAlignment="1">
      <alignment horizontal="center" shrinkToFit="1"/>
    </xf>
    <xf numFmtId="49" fontId="9" fillId="0" borderId="1" xfId="1" applyNumberFormat="1" applyFont="1" applyFill="1" applyBorder="1" applyAlignment="1">
      <alignment horizontal="center"/>
    </xf>
    <xf numFmtId="164" fontId="12" fillId="0" borderId="0" xfId="0" applyNumberFormat="1" applyFont="1"/>
    <xf numFmtId="0" fontId="10" fillId="5" borderId="2" xfId="1" applyFont="1" applyFill="1" applyBorder="1" applyAlignment="1">
      <alignment shrinkToFit="1"/>
    </xf>
    <xf numFmtId="0" fontId="10" fillId="0" borderId="2" xfId="1" applyFont="1" applyBorder="1" applyAlignment="1">
      <alignment horizontal="center" shrinkToFit="1"/>
    </xf>
    <xf numFmtId="164" fontId="10" fillId="7" borderId="2" xfId="1" applyNumberFormat="1" applyFont="1" applyFill="1" applyBorder="1"/>
    <xf numFmtId="164" fontId="10" fillId="8" borderId="2" xfId="1" applyNumberFormat="1" applyFont="1" applyFill="1" applyBorder="1"/>
    <xf numFmtId="164" fontId="10" fillId="9" borderId="2" xfId="1" applyNumberFormat="1" applyFont="1" applyFill="1" applyBorder="1"/>
    <xf numFmtId="164" fontId="9" fillId="11" borderId="2" xfId="1" applyNumberFormat="1" applyFont="1" applyFill="1" applyBorder="1"/>
    <xf numFmtId="164" fontId="9" fillId="5" borderId="2" xfId="1" applyNumberFormat="1" applyFont="1" applyFill="1" applyBorder="1"/>
    <xf numFmtId="164" fontId="12" fillId="5" borderId="2" xfId="1" applyNumberFormat="1" applyFont="1" applyFill="1" applyBorder="1"/>
    <xf numFmtId="0" fontId="10" fillId="9" borderId="2" xfId="1" applyFont="1" applyFill="1" applyBorder="1" applyAlignment="1">
      <alignment horizontal="left" vertical="center"/>
    </xf>
    <xf numFmtId="0" fontId="9" fillId="5" borderId="5" xfId="1" applyFont="1" applyFill="1" applyBorder="1"/>
    <xf numFmtId="49" fontId="9" fillId="5" borderId="5" xfId="1" applyNumberFormat="1" applyFont="1" applyFill="1" applyBorder="1" applyAlignment="1">
      <alignment horizontal="left"/>
    </xf>
    <xf numFmtId="0" fontId="9" fillId="5" borderId="5" xfId="1" applyFont="1" applyFill="1" applyBorder="1" applyAlignment="1">
      <alignment shrinkToFit="1"/>
    </xf>
    <xf numFmtId="164" fontId="9" fillId="5" borderId="5" xfId="1" applyNumberFormat="1" applyFont="1" applyFill="1" applyBorder="1"/>
    <xf numFmtId="0" fontId="10" fillId="9" borderId="2" xfId="1" applyFont="1" applyFill="1" applyBorder="1" applyAlignment="1"/>
    <xf numFmtId="0" fontId="9" fillId="5" borderId="6" xfId="1" applyFont="1" applyFill="1" applyBorder="1"/>
    <xf numFmtId="49" fontId="9" fillId="5" borderId="20" xfId="1" applyNumberFormat="1" applyFont="1" applyFill="1" applyBorder="1" applyAlignment="1">
      <alignment horizontal="left"/>
    </xf>
    <xf numFmtId="0" fontId="9" fillId="5" borderId="20" xfId="1" applyFont="1" applyFill="1" applyBorder="1" applyAlignment="1">
      <alignment shrinkToFit="1"/>
    </xf>
    <xf numFmtId="164" fontId="9" fillId="5" borderId="20" xfId="1" applyNumberFormat="1" applyFont="1" applyFill="1" applyBorder="1"/>
    <xf numFmtId="0" fontId="9" fillId="8" borderId="2" xfId="1" applyFont="1" applyFill="1" applyBorder="1"/>
    <xf numFmtId="164" fontId="9" fillId="5" borderId="0" xfId="1" applyNumberFormat="1" applyFont="1" applyFill="1" applyBorder="1" applyAlignment="1">
      <alignment shrinkToFit="1"/>
    </xf>
    <xf numFmtId="164" fontId="9" fillId="5" borderId="0" xfId="1" applyNumberFormat="1" applyFont="1" applyFill="1" applyBorder="1"/>
    <xf numFmtId="10" fontId="9" fillId="0" borderId="0" xfId="1" applyNumberFormat="1" applyFont="1" applyBorder="1"/>
    <xf numFmtId="0" fontId="10" fillId="5" borderId="0" xfId="1" applyFont="1" applyFill="1" applyBorder="1" applyAlignment="1">
      <alignment shrinkToFit="1"/>
    </xf>
    <xf numFmtId="164" fontId="10" fillId="5" borderId="0" xfId="1" applyNumberFormat="1" applyFont="1" applyFill="1" applyBorder="1" applyAlignment="1">
      <alignment horizontal="center" shrinkToFit="1"/>
    </xf>
    <xf numFmtId="164" fontId="10" fillId="5" borderId="0" xfId="1" applyNumberFormat="1" applyFont="1" applyFill="1" applyBorder="1" applyAlignment="1">
      <alignment horizontal="center"/>
    </xf>
    <xf numFmtId="10" fontId="9" fillId="5" borderId="0" xfId="1" applyNumberFormat="1" applyFont="1" applyFill="1" applyBorder="1" applyAlignment="1">
      <alignment horizontal="center"/>
    </xf>
    <xf numFmtId="0" fontId="9" fillId="0" borderId="6" xfId="1" applyFont="1" applyBorder="1"/>
    <xf numFmtId="49" fontId="9" fillId="0" borderId="20" xfId="1" applyNumberFormat="1" applyFont="1" applyBorder="1" applyAlignment="1">
      <alignment horizontal="center"/>
    </xf>
    <xf numFmtId="0" fontId="9" fillId="0" borderId="20" xfId="1" applyFont="1" applyBorder="1" applyAlignment="1">
      <alignment horizontal="center" shrinkToFit="1"/>
    </xf>
    <xf numFmtId="0" fontId="9" fillId="0" borderId="20" xfId="1" applyNumberFormat="1" applyFont="1" applyBorder="1" applyAlignment="1">
      <alignment horizontal="center"/>
    </xf>
    <xf numFmtId="166" fontId="9" fillId="0" borderId="22" xfId="1" applyNumberFormat="1" applyFont="1" applyFill="1" applyBorder="1" applyAlignment="1">
      <alignment horizontal="center"/>
    </xf>
    <xf numFmtId="0" fontId="10" fillId="0" borderId="20" xfId="1" applyFont="1" applyBorder="1" applyAlignment="1">
      <alignment shrinkToFit="1"/>
    </xf>
    <xf numFmtId="49" fontId="9" fillId="0" borderId="22" xfId="1" applyNumberFormat="1" applyFont="1" applyFill="1" applyBorder="1" applyAlignment="1">
      <alignment horizontal="center"/>
    </xf>
    <xf numFmtId="0" fontId="17" fillId="4" borderId="6" xfId="1" applyFont="1" applyFill="1" applyBorder="1"/>
    <xf numFmtId="0" fontId="17" fillId="4" borderId="20" xfId="1" applyFont="1" applyFill="1" applyBorder="1"/>
    <xf numFmtId="0" fontId="19" fillId="4" borderId="20" xfId="1" applyFont="1" applyFill="1" applyBorder="1" applyAlignment="1">
      <alignment horizontal="center" vertical="center"/>
    </xf>
    <xf numFmtId="0" fontId="17" fillId="4" borderId="22" xfId="1" applyFont="1" applyFill="1" applyBorder="1"/>
    <xf numFmtId="0" fontId="17" fillId="7" borderId="6" xfId="1" applyFont="1" applyFill="1" applyBorder="1" applyAlignment="1">
      <alignment horizontal="center" vertical="center"/>
    </xf>
    <xf numFmtId="0" fontId="17" fillId="7" borderId="20" xfId="1" applyFont="1" applyFill="1" applyBorder="1" applyAlignment="1">
      <alignment horizontal="center" vertical="center"/>
    </xf>
    <xf numFmtId="0" fontId="17" fillId="7" borderId="22" xfId="1" applyFont="1" applyFill="1" applyBorder="1" applyAlignment="1">
      <alignment horizontal="center" vertical="center"/>
    </xf>
    <xf numFmtId="0" fontId="17" fillId="5" borderId="6" xfId="1" applyFont="1" applyFill="1" applyBorder="1" applyAlignment="1">
      <alignment horizontal="center" vertical="center"/>
    </xf>
    <xf numFmtId="0" fontId="17" fillId="5" borderId="20" xfId="1" applyFont="1" applyFill="1" applyBorder="1" applyAlignment="1">
      <alignment horizontal="center" vertical="center"/>
    </xf>
    <xf numFmtId="164" fontId="17" fillId="5" borderId="20" xfId="1" applyNumberFormat="1" applyFont="1" applyFill="1" applyBorder="1" applyAlignment="1">
      <alignment horizontal="center" vertical="center"/>
    </xf>
    <xf numFmtId="0" fontId="17" fillId="5" borderId="22" xfId="1" applyFont="1" applyFill="1" applyBorder="1" applyAlignment="1">
      <alignment horizontal="center" vertical="center"/>
    </xf>
    <xf numFmtId="0" fontId="19" fillId="0" borderId="6" xfId="1" applyFont="1" applyBorder="1"/>
    <xf numFmtId="0" fontId="19" fillId="0" borderId="20" xfId="1" applyFont="1" applyBorder="1"/>
    <xf numFmtId="164" fontId="19" fillId="5" borderId="20" xfId="1" applyNumberFormat="1" applyFont="1" applyFill="1" applyBorder="1"/>
    <xf numFmtId="0" fontId="19" fillId="0" borderId="20" xfId="1" applyFont="1" applyBorder="1" applyAlignment="1">
      <alignment horizontal="center"/>
    </xf>
    <xf numFmtId="164" fontId="17" fillId="5" borderId="20" xfId="1" applyNumberFormat="1" applyFont="1" applyFill="1" applyBorder="1"/>
    <xf numFmtId="164" fontId="17" fillId="0" borderId="20" xfId="1" applyNumberFormat="1" applyFont="1" applyBorder="1"/>
    <xf numFmtId="164" fontId="19" fillId="0" borderId="20" xfId="1" applyNumberFormat="1" applyFont="1" applyBorder="1"/>
    <xf numFmtId="164" fontId="17" fillId="0" borderId="20" xfId="1" applyNumberFormat="1" applyFont="1" applyBorder="1" applyAlignment="1">
      <alignment horizontal="center"/>
    </xf>
    <xf numFmtId="0" fontId="17" fillId="0" borderId="6" xfId="1" applyFont="1" applyBorder="1"/>
    <xf numFmtId="0" fontId="17" fillId="0" borderId="20" xfId="1" applyFont="1" applyBorder="1"/>
    <xf numFmtId="0" fontId="9" fillId="4" borderId="8" xfId="1" applyFont="1" applyFill="1" applyBorder="1"/>
    <xf numFmtId="0" fontId="10" fillId="4" borderId="2" xfId="1" applyFont="1" applyFill="1" applyBorder="1" applyAlignment="1">
      <alignment horizontal="center" shrinkToFit="1"/>
    </xf>
    <xf numFmtId="164" fontId="10" fillId="4" borderId="10" xfId="1" applyNumberFormat="1" applyFont="1" applyFill="1" applyBorder="1"/>
    <xf numFmtId="10" fontId="10" fillId="4" borderId="10" xfId="1" applyNumberFormat="1" applyFont="1" applyFill="1" applyBorder="1"/>
    <xf numFmtId="10" fontId="9" fillId="4" borderId="13" xfId="1" applyNumberFormat="1" applyFont="1" applyFill="1" applyBorder="1"/>
    <xf numFmtId="0" fontId="20" fillId="7" borderId="1" xfId="1" applyFont="1" applyFill="1" applyBorder="1"/>
    <xf numFmtId="49" fontId="9" fillId="7" borderId="9" xfId="1" applyNumberFormat="1" applyFont="1" applyFill="1" applyBorder="1" applyAlignment="1">
      <alignment horizontal="center"/>
    </xf>
    <xf numFmtId="0" fontId="10" fillId="7" borderId="9" xfId="1" applyFont="1" applyFill="1" applyBorder="1" applyAlignment="1">
      <alignment horizontal="center" shrinkToFit="1"/>
    </xf>
    <xf numFmtId="164" fontId="10" fillId="7" borderId="6" xfId="1" applyNumberFormat="1" applyFont="1" applyFill="1" applyBorder="1"/>
    <xf numFmtId="10" fontId="10" fillId="7" borderId="6" xfId="1" applyNumberFormat="1" applyFont="1" applyFill="1" applyBorder="1"/>
    <xf numFmtId="10" fontId="9" fillId="7" borderId="7" xfId="1" applyNumberFormat="1" applyFont="1" applyFill="1" applyBorder="1"/>
    <xf numFmtId="0" fontId="9" fillId="8" borderId="1" xfId="1" applyFont="1" applyFill="1" applyBorder="1"/>
    <xf numFmtId="164" fontId="10" fillId="8" borderId="6" xfId="1" applyNumberFormat="1" applyFont="1" applyFill="1" applyBorder="1"/>
    <xf numFmtId="0" fontId="9" fillId="9" borderId="1" xfId="1" applyFont="1" applyFill="1" applyBorder="1"/>
    <xf numFmtId="164" fontId="10" fillId="9" borderId="6" xfId="1" applyNumberFormat="1" applyFont="1" applyFill="1" applyBorder="1"/>
    <xf numFmtId="0" fontId="10" fillId="11" borderId="1" xfId="1" applyFont="1" applyFill="1" applyBorder="1"/>
    <xf numFmtId="164" fontId="9" fillId="11" borderId="6" xfId="1" applyNumberFormat="1" applyFont="1" applyFill="1" applyBorder="1"/>
    <xf numFmtId="0" fontId="10" fillId="8" borderId="1" xfId="1" applyFont="1" applyFill="1" applyBorder="1"/>
    <xf numFmtId="0" fontId="9" fillId="9" borderId="2" xfId="1" applyFont="1" applyFill="1" applyBorder="1" applyAlignment="1">
      <alignment shrinkToFit="1"/>
    </xf>
    <xf numFmtId="0" fontId="9" fillId="11" borderId="1" xfId="1" applyFont="1" applyFill="1" applyBorder="1"/>
    <xf numFmtId="0" fontId="9" fillId="0" borderId="2" xfId="1" applyFont="1" applyBorder="1" applyAlignment="1">
      <alignment horizontal="left"/>
    </xf>
    <xf numFmtId="164" fontId="9" fillId="0" borderId="2" xfId="1" applyNumberFormat="1" applyFont="1" applyBorder="1"/>
    <xf numFmtId="165" fontId="9" fillId="0" borderId="2" xfId="1" applyNumberFormat="1" applyFont="1" applyBorder="1"/>
    <xf numFmtId="0" fontId="9" fillId="0" borderId="2" xfId="1" applyNumberFormat="1" applyFont="1" applyBorder="1" applyAlignment="1">
      <alignment horizontal="left"/>
    </xf>
    <xf numFmtId="0" fontId="9" fillId="0" borderId="2" xfId="1" applyFont="1" applyBorder="1" applyAlignment="1">
      <alignment horizontal="left" shrinkToFit="1"/>
    </xf>
    <xf numFmtId="166" fontId="9" fillId="5" borderId="2" xfId="1" applyNumberFormat="1" applyFont="1" applyFill="1" applyBorder="1"/>
    <xf numFmtId="49" fontId="9" fillId="7" borderId="2" xfId="1" applyNumberFormat="1" applyFont="1" applyFill="1" applyBorder="1" applyAlignment="1">
      <alignment horizontal="left"/>
    </xf>
    <xf numFmtId="49" fontId="10" fillId="7" borderId="2" xfId="1" applyNumberFormat="1" applyFont="1" applyFill="1" applyBorder="1" applyAlignment="1">
      <alignment horizontal="center" shrinkToFit="1"/>
    </xf>
    <xf numFmtId="164" fontId="9" fillId="7" borderId="2" xfId="1" applyNumberFormat="1" applyFont="1" applyFill="1" applyBorder="1"/>
    <xf numFmtId="166" fontId="9" fillId="7" borderId="2" xfId="1" applyNumberFormat="1" applyFont="1" applyFill="1" applyBorder="1"/>
    <xf numFmtId="164" fontId="9" fillId="0" borderId="2" xfId="1" applyNumberFormat="1" applyFont="1" applyFill="1" applyBorder="1" applyAlignment="1">
      <alignment horizontal="right" shrinkToFit="1"/>
    </xf>
    <xf numFmtId="164" fontId="9" fillId="5" borderId="2" xfId="1" applyNumberFormat="1" applyFont="1" applyFill="1" applyBorder="1" applyAlignment="1">
      <alignment shrinkToFit="1"/>
    </xf>
    <xf numFmtId="49" fontId="9" fillId="0" borderId="0" xfId="1" applyNumberFormat="1" applyFont="1" applyFill="1" applyBorder="1" applyAlignment="1">
      <alignment horizontal="center"/>
    </xf>
    <xf numFmtId="0" fontId="9" fillId="0" borderId="0" xfId="1" applyFont="1" applyFill="1" applyBorder="1" applyAlignment="1">
      <alignment shrinkToFit="1"/>
    </xf>
    <xf numFmtId="164" fontId="9" fillId="0" borderId="0" xfId="1" applyNumberFormat="1" applyFont="1" applyFill="1" applyBorder="1" applyAlignment="1">
      <alignment horizontal="right" shrinkToFit="1"/>
    </xf>
    <xf numFmtId="0" fontId="9" fillId="10" borderId="2" xfId="1" applyFont="1" applyFill="1" applyBorder="1"/>
    <xf numFmtId="0" fontId="9" fillId="2" borderId="2" xfId="1" applyFont="1" applyFill="1" applyBorder="1" applyAlignment="1">
      <alignment horizontal="center"/>
    </xf>
    <xf numFmtId="0" fontId="10" fillId="2" borderId="2" xfId="1" applyFont="1" applyFill="1" applyBorder="1" applyAlignment="1">
      <alignment horizontal="center" shrinkToFit="1"/>
    </xf>
    <xf numFmtId="164" fontId="10" fillId="2" borderId="2" xfId="1" applyNumberFormat="1" applyFont="1" applyFill="1" applyBorder="1"/>
    <xf numFmtId="166" fontId="9" fillId="10" borderId="2" xfId="1" applyNumberFormat="1" applyFont="1" applyFill="1" applyBorder="1"/>
    <xf numFmtId="0" fontId="20" fillId="7" borderId="2" xfId="1" applyFont="1" applyFill="1" applyBorder="1"/>
    <xf numFmtId="49" fontId="9" fillId="7" borderId="2" xfId="1" applyNumberFormat="1" applyFont="1" applyFill="1" applyBorder="1" applyAlignment="1">
      <alignment horizontal="center"/>
    </xf>
    <xf numFmtId="0" fontId="9" fillId="9" borderId="4" xfId="1" applyFont="1" applyFill="1" applyBorder="1"/>
    <xf numFmtId="0" fontId="9" fillId="11" borderId="12" xfId="1" applyFont="1" applyFill="1" applyBorder="1"/>
    <xf numFmtId="49" fontId="9" fillId="11" borderId="5" xfId="1" applyNumberFormat="1" applyFont="1" applyFill="1" applyBorder="1" applyAlignment="1">
      <alignment horizontal="left"/>
    </xf>
    <xf numFmtId="0" fontId="9" fillId="11" borderId="5" xfId="1" applyFont="1" applyFill="1" applyBorder="1" applyAlignment="1">
      <alignment shrinkToFit="1"/>
    </xf>
    <xf numFmtId="164" fontId="9" fillId="11" borderId="5" xfId="1" applyNumberFormat="1" applyFont="1" applyFill="1" applyBorder="1"/>
    <xf numFmtId="10" fontId="9" fillId="11" borderId="5" xfId="1" applyNumberFormat="1" applyFont="1" applyFill="1" applyBorder="1"/>
    <xf numFmtId="0" fontId="9" fillId="5" borderId="9" xfId="1" applyFont="1" applyFill="1" applyBorder="1"/>
    <xf numFmtId="165" fontId="9" fillId="0" borderId="0" xfId="1" applyNumberFormat="1" applyFont="1" applyBorder="1"/>
    <xf numFmtId="0" fontId="9" fillId="0" borderId="20" xfId="1" applyFont="1" applyBorder="1" applyAlignment="1">
      <alignment shrinkToFit="1"/>
    </xf>
    <xf numFmtId="49" fontId="9" fillId="0" borderId="22" xfId="1" applyNumberFormat="1" applyFont="1" applyBorder="1" applyAlignment="1">
      <alignment horizontal="center"/>
    </xf>
    <xf numFmtId="165" fontId="9" fillId="6" borderId="2" xfId="1" applyNumberFormat="1" applyFont="1" applyFill="1" applyBorder="1"/>
    <xf numFmtId="49" fontId="9" fillId="6" borderId="2" xfId="1" applyNumberFormat="1" applyFont="1" applyFill="1" applyBorder="1" applyAlignment="1">
      <alignment horizontal="left"/>
    </xf>
    <xf numFmtId="164" fontId="9" fillId="6" borderId="2" xfId="1" applyNumberFormat="1" applyFont="1" applyFill="1" applyBorder="1"/>
    <xf numFmtId="165" fontId="9" fillId="0" borderId="6" xfId="1" applyNumberFormat="1" applyFont="1" applyBorder="1"/>
    <xf numFmtId="49" fontId="9" fillId="0" borderId="20" xfId="1" applyNumberFormat="1" applyFont="1" applyBorder="1" applyAlignment="1">
      <alignment horizontal="left"/>
    </xf>
    <xf numFmtId="165" fontId="9" fillId="0" borderId="20" xfId="1" applyNumberFormat="1" applyFont="1" applyBorder="1"/>
    <xf numFmtId="164" fontId="9" fillId="0" borderId="20" xfId="1" applyNumberFormat="1" applyFont="1" applyBorder="1"/>
    <xf numFmtId="165" fontId="9" fillId="4" borderId="2" xfId="1" applyNumberFormat="1" applyFont="1" applyFill="1" applyBorder="1"/>
    <xf numFmtId="49" fontId="9" fillId="0" borderId="2" xfId="1" applyNumberFormat="1" applyFont="1" applyBorder="1" applyAlignment="1">
      <alignment horizontal="left"/>
    </xf>
    <xf numFmtId="0" fontId="17" fillId="5" borderId="0" xfId="1" applyFont="1" applyFill="1"/>
    <xf numFmtId="165" fontId="9" fillId="5" borderId="0" xfId="1" applyNumberFormat="1" applyFont="1" applyFill="1" applyBorder="1"/>
    <xf numFmtId="0" fontId="9" fillId="0" borderId="2" xfId="0" applyFont="1" applyBorder="1"/>
    <xf numFmtId="49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shrinkToFit="1"/>
    </xf>
    <xf numFmtId="0" fontId="9" fillId="0" borderId="2" xfId="0" applyNumberFormat="1" applyFont="1" applyBorder="1" applyAlignment="1">
      <alignment horizontal="center"/>
    </xf>
    <xf numFmtId="0" fontId="9" fillId="0" borderId="6" xfId="0" applyFont="1" applyBorder="1"/>
    <xf numFmtId="49" fontId="9" fillId="0" borderId="20" xfId="0" applyNumberFormat="1" applyFont="1" applyBorder="1" applyAlignment="1">
      <alignment horizontal="center"/>
    </xf>
    <xf numFmtId="0" fontId="9" fillId="0" borderId="20" xfId="0" applyFont="1" applyBorder="1" applyAlignment="1">
      <alignment shrinkToFit="1"/>
    </xf>
    <xf numFmtId="0" fontId="9" fillId="0" borderId="20" xfId="0" applyNumberFormat="1" applyFont="1" applyBorder="1" applyAlignment="1">
      <alignment horizontal="center"/>
    </xf>
    <xf numFmtId="49" fontId="9" fillId="0" borderId="22" xfId="0" applyNumberFormat="1" applyFont="1" applyBorder="1" applyAlignment="1">
      <alignment horizontal="center"/>
    </xf>
    <xf numFmtId="165" fontId="9" fillId="12" borderId="2" xfId="0" applyNumberFormat="1" applyFont="1" applyFill="1" applyBorder="1"/>
    <xf numFmtId="49" fontId="9" fillId="12" borderId="2" xfId="0" applyNumberFormat="1" applyFont="1" applyFill="1" applyBorder="1" applyAlignment="1">
      <alignment horizontal="left"/>
    </xf>
    <xf numFmtId="164" fontId="9" fillId="12" borderId="2" xfId="0" applyNumberFormat="1" applyFont="1" applyFill="1" applyBorder="1"/>
    <xf numFmtId="164" fontId="17" fillId="0" borderId="0" xfId="1" applyNumberFormat="1" applyFont="1"/>
    <xf numFmtId="165" fontId="9" fillId="13" borderId="2" xfId="0" applyNumberFormat="1" applyFont="1" applyFill="1" applyBorder="1"/>
    <xf numFmtId="49" fontId="9" fillId="13" borderId="2" xfId="0" applyNumberFormat="1" applyFont="1" applyFill="1" applyBorder="1" applyAlignment="1">
      <alignment horizontal="left"/>
    </xf>
    <xf numFmtId="164" fontId="9" fillId="13" borderId="2" xfId="0" applyNumberFormat="1" applyFont="1" applyFill="1" applyBorder="1"/>
    <xf numFmtId="165" fontId="9" fillId="3" borderId="2" xfId="0" applyNumberFormat="1" applyFont="1" applyFill="1" applyBorder="1"/>
    <xf numFmtId="49" fontId="9" fillId="3" borderId="2" xfId="0" applyNumberFormat="1" applyFont="1" applyFill="1" applyBorder="1" applyAlignment="1">
      <alignment horizontal="left"/>
    </xf>
    <xf numFmtId="0" fontId="9" fillId="3" borderId="2" xfId="0" applyFont="1" applyFill="1" applyBorder="1" applyAlignment="1">
      <alignment shrinkToFit="1"/>
    </xf>
    <xf numFmtId="164" fontId="9" fillId="3" borderId="2" xfId="0" applyNumberFormat="1" applyFont="1" applyFill="1" applyBorder="1"/>
    <xf numFmtId="165" fontId="9" fillId="0" borderId="6" xfId="0" applyNumberFormat="1" applyFont="1" applyBorder="1"/>
    <xf numFmtId="49" fontId="9" fillId="0" borderId="20" xfId="0" applyNumberFormat="1" applyFont="1" applyBorder="1" applyAlignment="1">
      <alignment horizontal="left"/>
    </xf>
    <xf numFmtId="165" fontId="9" fillId="0" borderId="20" xfId="0" applyNumberFormat="1" applyFont="1" applyBorder="1"/>
    <xf numFmtId="164" fontId="9" fillId="0" borderId="20" xfId="0" applyNumberFormat="1" applyFont="1" applyBorder="1"/>
    <xf numFmtId="49" fontId="10" fillId="3" borderId="2" xfId="0" applyNumberFormat="1" applyFont="1" applyFill="1" applyBorder="1" applyAlignment="1">
      <alignment horizontal="left"/>
    </xf>
    <xf numFmtId="164" fontId="10" fillId="3" borderId="2" xfId="0" applyNumberFormat="1" applyFont="1" applyFill="1" applyBorder="1"/>
    <xf numFmtId="165" fontId="9" fillId="3" borderId="6" xfId="0" applyNumberFormat="1" applyFont="1" applyFill="1" applyBorder="1"/>
    <xf numFmtId="49" fontId="9" fillId="3" borderId="20" xfId="0" applyNumberFormat="1" applyFont="1" applyFill="1" applyBorder="1" applyAlignment="1">
      <alignment horizontal="left"/>
    </xf>
    <xf numFmtId="165" fontId="9" fillId="3" borderId="20" xfId="0" applyNumberFormat="1" applyFont="1" applyFill="1" applyBorder="1"/>
    <xf numFmtId="164" fontId="9" fillId="3" borderId="20" xfId="0" applyNumberFormat="1" applyFont="1" applyFill="1" applyBorder="1"/>
    <xf numFmtId="0" fontId="10" fillId="3" borderId="2" xfId="0" applyFont="1" applyFill="1" applyBorder="1"/>
    <xf numFmtId="0" fontId="9" fillId="3" borderId="2" xfId="0" applyFont="1" applyFill="1" applyBorder="1"/>
    <xf numFmtId="164" fontId="9" fillId="0" borderId="20" xfId="0" applyNumberFormat="1" applyFont="1" applyBorder="1" applyAlignment="1">
      <alignment horizontal="center"/>
    </xf>
    <xf numFmtId="0" fontId="9" fillId="3" borderId="6" xfId="0" applyFont="1" applyFill="1" applyBorder="1"/>
    <xf numFmtId="0" fontId="9" fillId="3" borderId="20" xfId="0" applyFont="1" applyFill="1" applyBorder="1" applyAlignment="1">
      <alignment shrinkToFit="1"/>
    </xf>
    <xf numFmtId="164" fontId="10" fillId="3" borderId="2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center" vertical="center"/>
    </xf>
    <xf numFmtId="0" fontId="9" fillId="5" borderId="0" xfId="1" applyFont="1" applyFill="1"/>
    <xf numFmtId="0" fontId="9" fillId="7" borderId="2" xfId="1" applyFont="1" applyFill="1" applyBorder="1" applyAlignment="1">
      <alignment horizontal="center" shrinkToFit="1"/>
    </xf>
    <xf numFmtId="164" fontId="10" fillId="0" borderId="2" xfId="1" applyNumberFormat="1" applyFont="1" applyBorder="1" applyAlignment="1">
      <alignment horizontal="center" shrinkToFit="1"/>
    </xf>
    <xf numFmtId="0" fontId="9" fillId="6" borderId="2" xfId="1" applyFont="1" applyFill="1" applyBorder="1"/>
    <xf numFmtId="49" fontId="10" fillId="6" borderId="2" xfId="1" applyNumberFormat="1" applyFont="1" applyFill="1" applyBorder="1" applyAlignment="1">
      <alignment horizontal="left"/>
    </xf>
    <xf numFmtId="0" fontId="9" fillId="6" borderId="2" xfId="1" applyFont="1" applyFill="1" applyBorder="1" applyAlignment="1">
      <alignment shrinkToFit="1"/>
    </xf>
    <xf numFmtId="164" fontId="10" fillId="6" borderId="2" xfId="1" applyNumberFormat="1" applyFont="1" applyFill="1" applyBorder="1" applyAlignment="1">
      <alignment horizontal="center" shrinkToFit="1"/>
    </xf>
    <xf numFmtId="164" fontId="10" fillId="6" borderId="2" xfId="1" applyNumberFormat="1" applyFont="1" applyFill="1" applyBorder="1" applyAlignment="1">
      <alignment shrinkToFit="1"/>
    </xf>
    <xf numFmtId="49" fontId="10" fillId="4" borderId="2" xfId="1" applyNumberFormat="1" applyFont="1" applyFill="1" applyBorder="1" applyAlignment="1">
      <alignment horizontal="left"/>
    </xf>
    <xf numFmtId="0" fontId="9" fillId="4" borderId="2" xfId="1" applyFont="1" applyFill="1" applyBorder="1" applyAlignment="1">
      <alignment shrinkToFit="1"/>
    </xf>
    <xf numFmtId="164" fontId="10" fillId="4" borderId="2" xfId="1" applyNumberFormat="1" applyFont="1" applyFill="1" applyBorder="1" applyAlignment="1">
      <alignment horizontal="center" shrinkToFit="1"/>
    </xf>
    <xf numFmtId="164" fontId="10" fillId="4" borderId="2" xfId="1" applyNumberFormat="1" applyFont="1" applyFill="1" applyBorder="1" applyAlignment="1">
      <alignment shrinkToFit="1"/>
    </xf>
    <xf numFmtId="0" fontId="9" fillId="14" borderId="2" xfId="1" applyFont="1" applyFill="1" applyBorder="1"/>
    <xf numFmtId="49" fontId="9" fillId="14" borderId="2" xfId="1" applyNumberFormat="1" applyFont="1" applyFill="1" applyBorder="1" applyAlignment="1">
      <alignment horizontal="left"/>
    </xf>
    <xf numFmtId="0" fontId="9" fillId="14" borderId="2" xfId="1" applyFont="1" applyFill="1" applyBorder="1" applyAlignment="1">
      <alignment shrinkToFit="1"/>
    </xf>
    <xf numFmtId="164" fontId="9" fillId="14" borderId="2" xfId="1" applyNumberFormat="1" applyFont="1" applyFill="1" applyBorder="1" applyAlignment="1">
      <alignment horizontal="center" shrinkToFit="1"/>
    </xf>
    <xf numFmtId="164" fontId="9" fillId="14" borderId="2" xfId="1" applyNumberFormat="1" applyFont="1" applyFill="1" applyBorder="1" applyAlignment="1">
      <alignment shrinkToFit="1"/>
    </xf>
    <xf numFmtId="49" fontId="10" fillId="5" borderId="2" xfId="1" applyNumberFormat="1" applyFont="1" applyFill="1" applyBorder="1" applyAlignment="1">
      <alignment horizontal="left"/>
    </xf>
    <xf numFmtId="164" fontId="10" fillId="5" borderId="2" xfId="1" applyNumberFormat="1" applyFont="1" applyFill="1" applyBorder="1" applyAlignment="1">
      <alignment horizontal="center" shrinkToFit="1"/>
    </xf>
    <xf numFmtId="164" fontId="10" fillId="5" borderId="2" xfId="1" applyNumberFormat="1" applyFont="1" applyFill="1" applyBorder="1" applyAlignment="1">
      <alignment shrinkToFit="1"/>
    </xf>
    <xf numFmtId="49" fontId="9" fillId="10" borderId="2" xfId="1" applyNumberFormat="1" applyFont="1" applyFill="1" applyBorder="1" applyAlignment="1">
      <alignment horizontal="left"/>
    </xf>
    <xf numFmtId="0" fontId="10" fillId="10" borderId="2" xfId="1" applyFont="1" applyFill="1" applyBorder="1" applyAlignment="1">
      <alignment shrinkToFit="1"/>
    </xf>
    <xf numFmtId="164" fontId="10" fillId="10" borderId="2" xfId="1" applyNumberFormat="1" applyFont="1" applyFill="1" applyBorder="1" applyAlignment="1">
      <alignment horizontal="center" shrinkToFit="1"/>
    </xf>
    <xf numFmtId="164" fontId="10" fillId="10" borderId="2" xfId="1" applyNumberFormat="1" applyFont="1" applyFill="1" applyBorder="1" applyAlignment="1">
      <alignment shrinkToFit="1"/>
    </xf>
    <xf numFmtId="164" fontId="9" fillId="0" borderId="2" xfId="1" applyNumberFormat="1" applyFont="1" applyBorder="1" applyAlignment="1">
      <alignment shrinkToFit="1"/>
    </xf>
    <xf numFmtId="164" fontId="10" fillId="8" borderId="2" xfId="1" applyNumberFormat="1" applyFont="1" applyFill="1" applyBorder="1" applyAlignment="1">
      <alignment horizontal="center" shrinkToFit="1"/>
    </xf>
    <xf numFmtId="164" fontId="10" fillId="8" borderId="2" xfId="1" applyNumberFormat="1" applyFont="1" applyFill="1" applyBorder="1" applyAlignment="1">
      <alignment shrinkToFit="1"/>
    </xf>
    <xf numFmtId="164" fontId="10" fillId="9" borderId="2" xfId="1" applyNumberFormat="1" applyFont="1" applyFill="1" applyBorder="1" applyAlignment="1">
      <alignment horizontal="center" shrinkToFit="1"/>
    </xf>
    <xf numFmtId="164" fontId="10" fillId="9" borderId="2" xfId="1" applyNumberFormat="1" applyFont="1" applyFill="1" applyBorder="1" applyAlignment="1">
      <alignment shrinkToFit="1"/>
    </xf>
    <xf numFmtId="164" fontId="9" fillId="11" borderId="2" xfId="1" applyNumberFormat="1" applyFont="1" applyFill="1" applyBorder="1" applyAlignment="1">
      <alignment horizontal="center" shrinkToFit="1"/>
    </xf>
    <xf numFmtId="164" fontId="9" fillId="11" borderId="2" xfId="1" applyNumberFormat="1" applyFont="1" applyFill="1" applyBorder="1" applyAlignment="1">
      <alignment shrinkToFit="1"/>
    </xf>
    <xf numFmtId="164" fontId="9" fillId="5" borderId="2" xfId="1" applyNumberFormat="1" applyFont="1" applyFill="1" applyBorder="1" applyAlignment="1">
      <alignment horizontal="center" shrinkToFit="1"/>
    </xf>
    <xf numFmtId="164" fontId="9" fillId="0" borderId="2" xfId="1" applyNumberFormat="1" applyFont="1" applyFill="1" applyBorder="1" applyAlignment="1">
      <alignment horizontal="center" shrinkToFit="1"/>
    </xf>
    <xf numFmtId="164" fontId="9" fillId="0" borderId="2" xfId="1" applyNumberFormat="1" applyFont="1" applyFill="1" applyBorder="1" applyAlignment="1">
      <alignment shrinkToFit="1"/>
    </xf>
    <xf numFmtId="164" fontId="10" fillId="0" borderId="2" xfId="1" applyNumberFormat="1" applyFont="1" applyFill="1" applyBorder="1" applyAlignment="1">
      <alignment horizontal="center" shrinkToFit="1"/>
    </xf>
    <xf numFmtId="0" fontId="9" fillId="10" borderId="2" xfId="1" applyFont="1" applyFill="1" applyBorder="1" applyAlignment="1">
      <alignment shrinkToFit="1"/>
    </xf>
    <xf numFmtId="0" fontId="10" fillId="0" borderId="2" xfId="1" applyFont="1" applyFill="1" applyBorder="1" applyAlignment="1">
      <alignment shrinkToFit="1"/>
    </xf>
    <xf numFmtId="164" fontId="10" fillId="0" borderId="2" xfId="1" applyNumberFormat="1" applyFont="1" applyFill="1" applyBorder="1" applyAlignment="1">
      <alignment shrinkToFit="1"/>
    </xf>
    <xf numFmtId="164" fontId="9" fillId="0" borderId="2" xfId="1" applyNumberFormat="1" applyFont="1" applyBorder="1" applyAlignment="1">
      <alignment horizontal="center" shrinkToFit="1"/>
    </xf>
    <xf numFmtId="0" fontId="10" fillId="6" borderId="2" xfId="1" applyFont="1" applyFill="1" applyBorder="1"/>
    <xf numFmtId="0" fontId="10" fillId="4" borderId="2" xfId="1" applyFont="1" applyFill="1" applyBorder="1"/>
    <xf numFmtId="0" fontId="10" fillId="4" borderId="2" xfId="1" applyFont="1" applyFill="1" applyBorder="1" applyAlignment="1">
      <alignment shrinkToFit="1"/>
    </xf>
    <xf numFmtId="0" fontId="10" fillId="14" borderId="2" xfId="1" applyFont="1" applyFill="1" applyBorder="1"/>
    <xf numFmtId="49" fontId="10" fillId="14" borderId="2" xfId="1" applyNumberFormat="1" applyFont="1" applyFill="1" applyBorder="1" applyAlignment="1">
      <alignment horizontal="left"/>
    </xf>
    <xf numFmtId="164" fontId="10" fillId="0" borderId="2" xfId="1" applyNumberFormat="1" applyFont="1" applyBorder="1" applyAlignment="1">
      <alignment shrinkToFit="1"/>
    </xf>
    <xf numFmtId="0" fontId="11" fillId="8" borderId="2" xfId="1" applyFont="1" applyFill="1" applyBorder="1"/>
    <xf numFmtId="49" fontId="11" fillId="8" borderId="2" xfId="1" applyNumberFormat="1" applyFont="1" applyFill="1" applyBorder="1" applyAlignment="1">
      <alignment horizontal="left"/>
    </xf>
    <xf numFmtId="0" fontId="11" fillId="8" borderId="2" xfId="1" applyFont="1" applyFill="1" applyBorder="1" applyAlignment="1">
      <alignment shrinkToFit="1"/>
    </xf>
    <xf numFmtId="164" fontId="11" fillId="8" borderId="2" xfId="1" applyNumberFormat="1" applyFont="1" applyFill="1" applyBorder="1" applyAlignment="1">
      <alignment horizontal="center" shrinkToFit="1"/>
    </xf>
    <xf numFmtId="164" fontId="11" fillId="8" borderId="2" xfId="1" applyNumberFormat="1" applyFont="1" applyFill="1" applyBorder="1" applyAlignment="1">
      <alignment shrinkToFit="1"/>
    </xf>
    <xf numFmtId="164" fontId="10" fillId="11" borderId="2" xfId="1" applyNumberFormat="1" applyFont="1" applyFill="1" applyBorder="1" applyAlignment="1">
      <alignment shrinkToFit="1"/>
    </xf>
    <xf numFmtId="164" fontId="9" fillId="8" borderId="2" xfId="1" applyNumberFormat="1" applyFont="1" applyFill="1" applyBorder="1" applyAlignment="1">
      <alignment shrinkToFit="1"/>
    </xf>
    <xf numFmtId="164" fontId="9" fillId="9" borderId="2" xfId="1" applyNumberFormat="1" applyFont="1" applyFill="1" applyBorder="1" applyAlignment="1">
      <alignment shrinkToFit="1"/>
    </xf>
    <xf numFmtId="49" fontId="10" fillId="8" borderId="2" xfId="1" applyNumberFormat="1" applyFont="1" applyFill="1" applyBorder="1" applyAlignment="1">
      <alignment horizontal="center"/>
    </xf>
    <xf numFmtId="49" fontId="10" fillId="9" borderId="2" xfId="1" applyNumberFormat="1" applyFont="1" applyFill="1" applyBorder="1" applyAlignment="1">
      <alignment horizontal="center"/>
    </xf>
    <xf numFmtId="49" fontId="9" fillId="11" borderId="2" xfId="1" applyNumberFormat="1" applyFont="1" applyFill="1" applyBorder="1" applyAlignment="1">
      <alignment horizontal="center"/>
    </xf>
    <xf numFmtId="49" fontId="9" fillId="5" borderId="2" xfId="1" applyNumberFormat="1" applyFont="1" applyFill="1" applyBorder="1" applyAlignment="1">
      <alignment horizontal="center"/>
    </xf>
    <xf numFmtId="164" fontId="12" fillId="5" borderId="0" xfId="0" applyNumberFormat="1" applyFont="1" applyFill="1"/>
    <xf numFmtId="49" fontId="10" fillId="10" borderId="2" xfId="1" applyNumberFormat="1" applyFont="1" applyFill="1" applyBorder="1" applyAlignment="1">
      <alignment horizontal="center"/>
    </xf>
    <xf numFmtId="0" fontId="10" fillId="0" borderId="2" xfId="1" applyFont="1" applyBorder="1"/>
    <xf numFmtId="49" fontId="10" fillId="0" borderId="2" xfId="1" applyNumberFormat="1" applyFont="1" applyBorder="1" applyAlignment="1">
      <alignment horizontal="left"/>
    </xf>
    <xf numFmtId="0" fontId="10" fillId="11" borderId="2" xfId="1" applyFont="1" applyFill="1" applyBorder="1"/>
    <xf numFmtId="49" fontId="10" fillId="3" borderId="2" xfId="1" applyNumberFormat="1" applyFont="1" applyFill="1" applyBorder="1" applyAlignment="1">
      <alignment horizontal="left"/>
    </xf>
    <xf numFmtId="0" fontId="10" fillId="10" borderId="2" xfId="1" applyFont="1" applyFill="1" applyBorder="1"/>
    <xf numFmtId="49" fontId="10" fillId="10" borderId="2" xfId="1" applyNumberFormat="1" applyFont="1" applyFill="1" applyBorder="1" applyAlignment="1">
      <alignment horizontal="left"/>
    </xf>
    <xf numFmtId="49" fontId="10" fillId="0" borderId="2" xfId="1" applyNumberFormat="1" applyFont="1" applyFill="1" applyBorder="1" applyAlignment="1">
      <alignment horizontal="center"/>
    </xf>
    <xf numFmtId="49" fontId="10" fillId="0" borderId="2" xfId="1" applyNumberFormat="1" applyFont="1" applyFill="1" applyBorder="1" applyAlignment="1">
      <alignment horizontal="left"/>
    </xf>
    <xf numFmtId="0" fontId="10" fillId="8" borderId="2" xfId="1" applyFont="1" applyFill="1" applyBorder="1" applyAlignment="1">
      <alignment horizontal="center"/>
    </xf>
    <xf numFmtId="0" fontId="10" fillId="8" borderId="2" xfId="1" applyFont="1" applyFill="1" applyBorder="1" applyAlignment="1">
      <alignment vertical="center" shrinkToFit="1"/>
    </xf>
    <xf numFmtId="164" fontId="10" fillId="8" borderId="2" xfId="1" applyNumberFormat="1" applyFont="1" applyFill="1" applyBorder="1" applyAlignment="1">
      <alignment horizontal="center" vertical="center" shrinkToFit="1"/>
    </xf>
    <xf numFmtId="164" fontId="10" fillId="8" borderId="2" xfId="1" applyNumberFormat="1" applyFont="1" applyFill="1" applyBorder="1" applyAlignment="1">
      <alignment vertical="center" shrinkToFit="1"/>
    </xf>
    <xf numFmtId="0" fontId="9" fillId="0" borderId="2" xfId="1" applyFont="1" applyFill="1" applyBorder="1" applyAlignment="1">
      <alignment horizontal="left"/>
    </xf>
    <xf numFmtId="0" fontId="10" fillId="8" borderId="2" xfId="1" applyFont="1" applyFill="1" applyBorder="1" applyAlignment="1">
      <alignment horizontal="left" shrinkToFit="1"/>
    </xf>
    <xf numFmtId="164" fontId="10" fillId="8" borderId="2" xfId="1" applyNumberFormat="1" applyFont="1" applyFill="1" applyBorder="1" applyAlignment="1">
      <alignment horizontal="left" shrinkToFit="1"/>
    </xf>
    <xf numFmtId="0" fontId="9" fillId="11" borderId="2" xfId="1" applyFont="1" applyFill="1" applyBorder="1" applyAlignment="1">
      <alignment horizontal="center"/>
    </xf>
    <xf numFmtId="0" fontId="9" fillId="5" borderId="2" xfId="1" applyFont="1" applyFill="1" applyBorder="1" applyAlignment="1">
      <alignment horizontal="center"/>
    </xf>
    <xf numFmtId="0" fontId="10" fillId="0" borderId="2" xfId="1" applyFont="1" applyFill="1" applyBorder="1" applyAlignment="1">
      <alignment horizontal="left"/>
    </xf>
    <xf numFmtId="0" fontId="10" fillId="8" borderId="2" xfId="1" applyFont="1" applyFill="1" applyBorder="1" applyAlignment="1">
      <alignment horizontal="left" vertical="center"/>
    </xf>
    <xf numFmtId="0" fontId="10" fillId="8" borderId="2" xfId="1" applyFont="1" applyFill="1" applyBorder="1" applyAlignment="1">
      <alignment horizontal="left"/>
    </xf>
    <xf numFmtId="0" fontId="10" fillId="9" borderId="2" xfId="1" applyFont="1" applyFill="1" applyBorder="1" applyAlignment="1">
      <alignment horizontal="left"/>
    </xf>
    <xf numFmtId="0" fontId="9" fillId="11" borderId="2" xfId="1" applyFont="1" applyFill="1" applyBorder="1" applyAlignment="1">
      <alignment horizontal="left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center"/>
    </xf>
    <xf numFmtId="164" fontId="10" fillId="0" borderId="2" xfId="1" applyNumberFormat="1" applyFont="1" applyBorder="1" applyAlignment="1">
      <alignment horizontal="center"/>
    </xf>
    <xf numFmtId="0" fontId="10" fillId="9" borderId="2" xfId="1" applyFont="1" applyFill="1" applyBorder="1" applyAlignment="1">
      <alignment horizontal="justify"/>
    </xf>
    <xf numFmtId="0" fontId="9" fillId="11" borderId="2" xfId="1" applyFont="1" applyFill="1" applyBorder="1" applyAlignment="1">
      <alignment horizontal="justify"/>
    </xf>
    <xf numFmtId="0" fontId="9" fillId="0" borderId="0" xfId="1" applyFont="1" applyFill="1" applyAlignment="1">
      <alignment shrinkToFit="1"/>
    </xf>
    <xf numFmtId="0" fontId="9" fillId="0" borderId="0" xfId="1" applyFont="1" applyAlignment="1">
      <alignment horizontal="right"/>
    </xf>
    <xf numFmtId="49" fontId="9" fillId="14" borderId="2" xfId="1" applyNumberFormat="1" applyFont="1" applyFill="1" applyBorder="1" applyAlignment="1">
      <alignment horizontal="center" wrapText="1"/>
    </xf>
    <xf numFmtId="0" fontId="10" fillId="14" borderId="2" xfId="1" applyFont="1" applyFill="1" applyBorder="1" applyAlignment="1">
      <alignment horizontal="center" shrinkToFit="1"/>
    </xf>
    <xf numFmtId="164" fontId="10" fillId="14" borderId="2" xfId="1" applyNumberFormat="1" applyFont="1" applyFill="1" applyBorder="1" applyAlignment="1">
      <alignment horizontal="center"/>
    </xf>
    <xf numFmtId="2" fontId="9" fillId="14" borderId="2" xfId="1" applyNumberFormat="1" applyFont="1" applyFill="1" applyBorder="1"/>
    <xf numFmtId="2" fontId="9" fillId="8" borderId="2" xfId="1" applyNumberFormat="1" applyFont="1" applyFill="1" applyBorder="1"/>
    <xf numFmtId="2" fontId="9" fillId="9" borderId="2" xfId="1" applyNumberFormat="1" applyFont="1" applyFill="1" applyBorder="1"/>
    <xf numFmtId="2" fontId="9" fillId="11" borderId="2" xfId="1" applyNumberFormat="1" applyFont="1" applyFill="1" applyBorder="1"/>
    <xf numFmtId="2" fontId="9" fillId="0" borderId="2" xfId="1" applyNumberFormat="1" applyFont="1" applyFill="1" applyBorder="1"/>
    <xf numFmtId="2" fontId="9" fillId="5" borderId="2" xfId="1" applyNumberFormat="1" applyFont="1" applyFill="1" applyBorder="1" applyAlignment="1">
      <alignment horizontal="center"/>
    </xf>
    <xf numFmtId="2" fontId="9" fillId="0" borderId="2" xfId="1" applyNumberFormat="1" applyFont="1" applyBorder="1"/>
    <xf numFmtId="2" fontId="9" fillId="0" borderId="2" xfId="1" applyNumberFormat="1" applyFont="1" applyBorder="1" applyAlignment="1">
      <alignment horizontal="center"/>
    </xf>
    <xf numFmtId="2" fontId="9" fillId="7" borderId="2" xfId="1" applyNumberFormat="1" applyFont="1" applyFill="1" applyBorder="1" applyAlignment="1">
      <alignment horizontal="center"/>
    </xf>
    <xf numFmtId="2" fontId="9" fillId="6" borderId="2" xfId="1" applyNumberFormat="1" applyFont="1" applyFill="1" applyBorder="1"/>
    <xf numFmtId="2" fontId="9" fillId="4" borderId="2" xfId="1" applyNumberFormat="1" applyFont="1" applyFill="1" applyBorder="1"/>
    <xf numFmtId="2" fontId="9" fillId="10" borderId="2" xfId="1" applyNumberFormat="1" applyFont="1" applyFill="1" applyBorder="1"/>
    <xf numFmtId="164" fontId="10" fillId="9" borderId="2" xfId="1" applyNumberFormat="1" applyFont="1" applyFill="1" applyBorder="1" applyAlignment="1"/>
    <xf numFmtId="0" fontId="14" fillId="5" borderId="0" xfId="0" applyFont="1" applyFill="1"/>
    <xf numFmtId="0" fontId="9" fillId="5" borderId="2" xfId="1" applyFont="1" applyFill="1" applyBorder="1" applyAlignment="1">
      <alignment horizontal="left"/>
    </xf>
    <xf numFmtId="0" fontId="9" fillId="5" borderId="2" xfId="1" applyFont="1" applyFill="1" applyBorder="1" applyAlignment="1">
      <alignment horizontal="justify"/>
    </xf>
    <xf numFmtId="164" fontId="9" fillId="14" borderId="2" xfId="1" applyNumberFormat="1" applyFont="1" applyFill="1" applyBorder="1" applyAlignment="1">
      <alignment wrapText="1" shrinkToFit="1"/>
    </xf>
    <xf numFmtId="164" fontId="9" fillId="14" borderId="2" xfId="1" applyNumberFormat="1" applyFont="1" applyFill="1" applyBorder="1" applyAlignment="1">
      <alignment horizontal="center" vertical="center" shrinkToFit="1"/>
    </xf>
    <xf numFmtId="0" fontId="14" fillId="0" borderId="0" xfId="0" applyFont="1" applyAlignment="1">
      <alignment shrinkToFit="1"/>
    </xf>
    <xf numFmtId="2" fontId="9" fillId="7" borderId="2" xfId="1" applyNumberFormat="1" applyFont="1" applyFill="1" applyBorder="1"/>
    <xf numFmtId="0" fontId="10" fillId="5" borderId="1" xfId="1" applyFont="1" applyFill="1" applyBorder="1"/>
    <xf numFmtId="164" fontId="9" fillId="5" borderId="6" xfId="1" applyNumberFormat="1" applyFont="1" applyFill="1" applyBorder="1"/>
    <xf numFmtId="2" fontId="10" fillId="8" borderId="6" xfId="1" applyNumberFormat="1" applyFont="1" applyFill="1" applyBorder="1"/>
    <xf numFmtId="2" fontId="9" fillId="8" borderId="7" xfId="1" applyNumberFormat="1" applyFont="1" applyFill="1" applyBorder="1" applyAlignment="1">
      <alignment horizontal="right"/>
    </xf>
    <xf numFmtId="2" fontId="10" fillId="9" borderId="6" xfId="1" applyNumberFormat="1" applyFont="1" applyFill="1" applyBorder="1"/>
    <xf numFmtId="2" fontId="9" fillId="9" borderId="7" xfId="1" applyNumberFormat="1" applyFont="1" applyFill="1" applyBorder="1" applyAlignment="1">
      <alignment horizontal="right"/>
    </xf>
    <xf numFmtId="2" fontId="9" fillId="11" borderId="6" xfId="1" applyNumberFormat="1" applyFont="1" applyFill="1" applyBorder="1"/>
    <xf numFmtId="2" fontId="9" fillId="11" borderId="7" xfId="1" applyNumberFormat="1" applyFont="1" applyFill="1" applyBorder="1" applyAlignment="1">
      <alignment horizontal="right"/>
    </xf>
    <xf numFmtId="2" fontId="9" fillId="5" borderId="6" xfId="1" applyNumberFormat="1" applyFont="1" applyFill="1" applyBorder="1"/>
    <xf numFmtId="2" fontId="9" fillId="5" borderId="7" xfId="1" applyNumberFormat="1" applyFont="1" applyFill="1" applyBorder="1" applyAlignment="1">
      <alignment horizontal="right"/>
    </xf>
    <xf numFmtId="2" fontId="9" fillId="8" borderId="6" xfId="1" applyNumberFormat="1" applyFont="1" applyFill="1" applyBorder="1"/>
    <xf numFmtId="2" fontId="9" fillId="9" borderId="6" xfId="1" applyNumberFormat="1" applyFont="1" applyFill="1" applyBorder="1"/>
    <xf numFmtId="2" fontId="17" fillId="0" borderId="2" xfId="1" applyNumberFormat="1" applyFont="1" applyBorder="1"/>
    <xf numFmtId="2" fontId="9" fillId="11" borderId="5" xfId="1" applyNumberFormat="1" applyFont="1" applyFill="1" applyBorder="1"/>
    <xf numFmtId="2" fontId="9" fillId="5" borderId="0" xfId="1" applyNumberFormat="1" applyFont="1" applyFill="1" applyBorder="1"/>
    <xf numFmtId="2" fontId="9" fillId="12" borderId="2" xfId="0" applyNumberFormat="1" applyFont="1" applyFill="1" applyBorder="1"/>
    <xf numFmtId="2" fontId="9" fillId="15" borderId="2" xfId="0" applyNumberFormat="1" applyFont="1" applyFill="1" applyBorder="1"/>
    <xf numFmtId="2" fontId="9" fillId="5" borderId="2" xfId="0" applyNumberFormat="1" applyFont="1" applyFill="1" applyBorder="1"/>
    <xf numFmtId="2" fontId="17" fillId="5" borderId="20" xfId="1" applyNumberFormat="1" applyFont="1" applyFill="1" applyBorder="1"/>
    <xf numFmtId="2" fontId="17" fillId="0" borderId="22" xfId="1" applyNumberFormat="1" applyFont="1" applyBorder="1"/>
    <xf numFmtId="0" fontId="21" fillId="0" borderId="2" xfId="0" applyFont="1" applyBorder="1"/>
    <xf numFmtId="0" fontId="22" fillId="0" borderId="0" xfId="0" applyFont="1"/>
    <xf numFmtId="0" fontId="18" fillId="0" borderId="0" xfId="1" applyFont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11" fillId="4" borderId="20" xfId="0" applyFont="1" applyFill="1" applyBorder="1" applyAlignment="1">
      <alignment shrinkToFit="1"/>
    </xf>
    <xf numFmtId="0" fontId="12" fillId="0" borderId="20" xfId="0" applyFont="1" applyBorder="1" applyAlignment="1">
      <alignment shrinkToFit="1"/>
    </xf>
    <xf numFmtId="0" fontId="12" fillId="0" borderId="21" xfId="0" applyFont="1" applyBorder="1" applyAlignment="1">
      <alignment shrinkToFit="1"/>
    </xf>
    <xf numFmtId="0" fontId="5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0" fillId="0" borderId="6" xfId="0" applyBorder="1" applyAlignment="1">
      <alignment horizontal="center" wrapText="1"/>
    </xf>
  </cellXfs>
  <cellStyles count="3">
    <cellStyle name="Normal 2" xfId="2" xr:uid="{00000000-0005-0000-0000-000000000000}"/>
    <cellStyle name="Normalno" xfId="0" builtinId="0"/>
    <cellStyle name="Normalno 2" xfId="1" xr:uid="{00000000-0005-0000-0000-000002000000}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98"/>
  <sheetViews>
    <sheetView tabSelected="1" topLeftCell="A79" zoomScaleNormal="100" workbookViewId="0">
      <selection activeCell="B3" sqref="B3:D6"/>
    </sheetView>
  </sheetViews>
  <sheetFormatPr defaultRowHeight="15" x14ac:dyDescent="0.25"/>
  <cols>
    <col min="1" max="1" width="10.28515625" customWidth="1"/>
    <col min="2" max="2" width="15" customWidth="1"/>
    <col min="3" max="3" width="67.85546875" customWidth="1"/>
    <col min="4" max="4" width="24" customWidth="1"/>
    <col min="5" max="5" width="23.85546875" customWidth="1"/>
    <col min="6" max="6" width="19.7109375" customWidth="1"/>
    <col min="7" max="7" width="16.7109375" customWidth="1"/>
    <col min="8" max="8" width="14.140625" customWidth="1"/>
    <col min="9" max="9" width="14.42578125" customWidth="1"/>
    <col min="11" max="11" width="12.5703125" bestFit="1" customWidth="1"/>
  </cols>
  <sheetData>
    <row r="1" spans="1:13" ht="16.5" x14ac:dyDescent="0.3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ht="18" x14ac:dyDescent="0.3">
      <c r="A2" s="63"/>
      <c r="B2" s="64"/>
      <c r="C2" s="65"/>
      <c r="D2" s="66"/>
      <c r="E2" s="67"/>
      <c r="F2" s="67"/>
      <c r="G2" s="67"/>
      <c r="H2" s="67"/>
      <c r="I2" s="67"/>
      <c r="J2" s="67"/>
      <c r="K2" s="62"/>
      <c r="L2" s="62"/>
      <c r="M2" s="62"/>
    </row>
    <row r="3" spans="1:13" ht="15" customHeight="1" x14ac:dyDescent="0.3">
      <c r="A3" s="62"/>
      <c r="B3" s="496" t="s">
        <v>694</v>
      </c>
      <c r="C3" s="496"/>
      <c r="D3" s="496"/>
      <c r="E3" s="62"/>
      <c r="F3" s="62"/>
      <c r="G3" s="62"/>
      <c r="H3" s="62"/>
      <c r="I3" s="62"/>
      <c r="J3" s="62"/>
      <c r="K3" s="62"/>
      <c r="L3" s="62"/>
      <c r="M3" s="62"/>
    </row>
    <row r="4" spans="1:13" ht="16.5" x14ac:dyDescent="0.3">
      <c r="A4" s="62"/>
      <c r="B4" s="496"/>
      <c r="C4" s="496"/>
      <c r="D4" s="496"/>
      <c r="E4" s="62"/>
      <c r="F4" s="62"/>
      <c r="G4" s="62"/>
      <c r="H4" s="62"/>
      <c r="I4" s="62"/>
      <c r="J4" s="62"/>
      <c r="K4" s="62"/>
      <c r="L4" s="62"/>
      <c r="M4" s="62"/>
    </row>
    <row r="5" spans="1:13" ht="16.5" x14ac:dyDescent="0.3">
      <c r="A5" s="62"/>
      <c r="B5" s="496"/>
      <c r="C5" s="496"/>
      <c r="D5" s="496"/>
      <c r="E5" s="62"/>
      <c r="F5" s="62"/>
      <c r="G5" s="62"/>
      <c r="H5" s="62"/>
      <c r="I5" s="62"/>
      <c r="J5" s="62"/>
      <c r="K5" s="62"/>
      <c r="L5" s="62"/>
      <c r="M5" s="62"/>
    </row>
    <row r="6" spans="1:13" ht="47.25" customHeight="1" x14ac:dyDescent="0.3">
      <c r="A6" s="62"/>
      <c r="B6" s="496"/>
      <c r="C6" s="496"/>
      <c r="D6" s="496"/>
      <c r="E6" s="62"/>
      <c r="F6" s="62"/>
      <c r="G6" s="62"/>
      <c r="H6" s="62"/>
      <c r="I6" s="62"/>
      <c r="J6" s="62"/>
      <c r="K6" s="62"/>
      <c r="L6" s="62"/>
      <c r="M6" s="62"/>
    </row>
    <row r="7" spans="1:13" ht="18" x14ac:dyDescent="0.3">
      <c r="A7" s="68"/>
      <c r="B7" s="69"/>
      <c r="C7" s="69"/>
      <c r="D7" s="69"/>
      <c r="E7" s="68"/>
      <c r="F7" s="68"/>
      <c r="G7" s="68"/>
      <c r="H7" s="68"/>
      <c r="I7" s="68"/>
      <c r="J7" s="70"/>
      <c r="K7" s="62"/>
      <c r="L7" s="62"/>
      <c r="M7" s="62"/>
    </row>
    <row r="8" spans="1:13" ht="18" x14ac:dyDescent="0.3">
      <c r="A8" s="69"/>
      <c r="B8" s="495" t="s">
        <v>538</v>
      </c>
      <c r="C8" s="495"/>
      <c r="D8" s="495"/>
      <c r="E8" s="68"/>
      <c r="F8" s="68"/>
      <c r="G8" s="68"/>
      <c r="H8" s="68"/>
      <c r="I8" s="68"/>
      <c r="J8" s="70"/>
      <c r="K8" s="62"/>
      <c r="L8" s="62"/>
      <c r="M8" s="62"/>
    </row>
    <row r="9" spans="1:13" ht="16.5" x14ac:dyDescent="0.3">
      <c r="A9" s="71"/>
      <c r="B9" s="72"/>
      <c r="C9" s="72"/>
      <c r="D9" s="72"/>
      <c r="E9" s="72"/>
      <c r="F9" s="72"/>
      <c r="G9" s="72"/>
      <c r="H9" s="72"/>
      <c r="I9" s="72"/>
      <c r="J9" s="72"/>
      <c r="K9" s="62"/>
      <c r="L9" s="62"/>
      <c r="M9" s="62"/>
    </row>
    <row r="10" spans="1:13" ht="16.5" x14ac:dyDescent="0.3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</row>
    <row r="11" spans="1:13" ht="16.5" x14ac:dyDescent="0.3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</row>
    <row r="12" spans="1:13" ht="16.5" x14ac:dyDescent="0.3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</row>
    <row r="13" spans="1:13" ht="16.5" x14ac:dyDescent="0.3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</row>
    <row r="14" spans="1:13" ht="16.5" x14ac:dyDescent="0.3">
      <c r="A14" s="73" t="s">
        <v>0</v>
      </c>
      <c r="B14" s="74" t="s">
        <v>1</v>
      </c>
      <c r="C14" s="75"/>
      <c r="D14" s="76"/>
      <c r="E14" s="76"/>
      <c r="F14" s="77"/>
      <c r="G14" s="78"/>
      <c r="H14" s="71"/>
      <c r="I14" s="71"/>
      <c r="J14" s="62"/>
      <c r="K14" s="62"/>
      <c r="L14" s="62"/>
      <c r="M14" s="62"/>
    </row>
    <row r="15" spans="1:13" ht="16.5" x14ac:dyDescent="0.3">
      <c r="A15" s="73"/>
      <c r="B15" s="74"/>
      <c r="C15" s="75"/>
      <c r="D15" s="76"/>
      <c r="E15" s="76"/>
      <c r="F15" s="77"/>
      <c r="G15" s="78"/>
      <c r="H15" s="71"/>
      <c r="I15" s="71"/>
      <c r="J15" s="62"/>
      <c r="K15" s="62"/>
      <c r="L15" s="62"/>
      <c r="M15" s="62"/>
    </row>
    <row r="16" spans="1:13" ht="16.5" x14ac:dyDescent="0.3">
      <c r="A16" s="79"/>
      <c r="B16" s="80"/>
      <c r="C16" s="81" t="s">
        <v>2</v>
      </c>
      <c r="D16" s="82"/>
      <c r="E16" s="82"/>
      <c r="F16" s="83"/>
      <c r="G16" s="84"/>
      <c r="H16" s="71"/>
      <c r="I16" s="71"/>
      <c r="J16" s="62"/>
      <c r="K16" s="62"/>
      <c r="L16" s="62"/>
      <c r="M16" s="62"/>
    </row>
    <row r="17" spans="1:13" ht="16.5" x14ac:dyDescent="0.3">
      <c r="A17" s="79"/>
      <c r="B17" s="80"/>
      <c r="C17" s="85"/>
      <c r="D17" s="82"/>
      <c r="E17" s="82"/>
      <c r="F17" s="83"/>
      <c r="G17" s="84"/>
      <c r="H17" s="71"/>
      <c r="I17" s="71"/>
      <c r="J17" s="62"/>
      <c r="K17" s="62"/>
      <c r="L17" s="62"/>
      <c r="M17" s="62"/>
    </row>
    <row r="18" spans="1:13" ht="16.5" x14ac:dyDescent="0.3">
      <c r="A18" s="86"/>
      <c r="B18" s="87" t="s">
        <v>539</v>
      </c>
      <c r="C18" s="85"/>
      <c r="D18" s="82"/>
      <c r="E18" s="82"/>
      <c r="F18" s="83"/>
      <c r="G18" s="84"/>
      <c r="H18" s="71"/>
      <c r="I18" s="71"/>
      <c r="J18" s="62"/>
      <c r="K18" s="62"/>
      <c r="L18" s="62"/>
      <c r="M18" s="62"/>
    </row>
    <row r="19" spans="1:13" ht="16.5" x14ac:dyDescent="0.3">
      <c r="A19" s="79"/>
      <c r="B19" s="80"/>
      <c r="C19" s="85"/>
      <c r="D19" s="82"/>
      <c r="E19" s="82"/>
      <c r="F19" s="83"/>
      <c r="G19" s="84"/>
      <c r="H19" s="71"/>
      <c r="I19" s="71"/>
      <c r="J19" s="62"/>
      <c r="K19" s="62"/>
      <c r="L19" s="62"/>
      <c r="M19" s="62"/>
    </row>
    <row r="20" spans="1:13" ht="17.25" thickBot="1" x14ac:dyDescent="0.35">
      <c r="A20" s="79"/>
      <c r="B20" s="80"/>
      <c r="C20" s="85"/>
      <c r="D20" s="83"/>
      <c r="E20" s="84"/>
      <c r="F20" s="71"/>
      <c r="G20" s="71"/>
      <c r="H20" s="62"/>
      <c r="I20" s="62"/>
      <c r="J20" s="62"/>
      <c r="K20" s="62"/>
      <c r="L20" s="62"/>
      <c r="M20" s="62"/>
    </row>
    <row r="21" spans="1:13" ht="16.5" x14ac:dyDescent="0.3">
      <c r="A21" s="88"/>
      <c r="B21" s="89"/>
      <c r="C21" s="90"/>
      <c r="D21" s="91" t="s">
        <v>540</v>
      </c>
      <c r="E21" s="92" t="s">
        <v>542</v>
      </c>
      <c r="F21" s="93" t="s">
        <v>543</v>
      </c>
      <c r="G21" s="62"/>
      <c r="H21" s="62"/>
      <c r="I21" s="62"/>
      <c r="J21" s="62"/>
      <c r="K21" s="62"/>
      <c r="L21" s="62"/>
      <c r="M21" s="62"/>
    </row>
    <row r="22" spans="1:13" ht="16.5" x14ac:dyDescent="0.3">
      <c r="A22" s="94"/>
      <c r="B22" s="95"/>
      <c r="C22" s="96"/>
      <c r="D22" s="97">
        <v>1</v>
      </c>
      <c r="E22" s="98">
        <v>2</v>
      </c>
      <c r="F22" s="99">
        <v>3</v>
      </c>
      <c r="G22" s="62"/>
      <c r="H22" s="62"/>
      <c r="I22" s="62"/>
      <c r="J22" s="62"/>
      <c r="K22" s="62"/>
      <c r="L22" s="62"/>
      <c r="M22" s="62"/>
    </row>
    <row r="23" spans="1:13" ht="16.5" x14ac:dyDescent="0.3">
      <c r="A23" s="100"/>
      <c r="B23" s="101" t="s">
        <v>4</v>
      </c>
      <c r="C23" s="102" t="s">
        <v>5</v>
      </c>
      <c r="D23" s="103"/>
      <c r="E23" s="103"/>
      <c r="F23" s="104"/>
      <c r="G23" s="62"/>
      <c r="H23" s="62"/>
      <c r="I23" s="62"/>
      <c r="J23" s="62"/>
      <c r="K23" s="62"/>
      <c r="L23" s="62"/>
      <c r="M23" s="62"/>
    </row>
    <row r="24" spans="1:13" ht="16.5" x14ac:dyDescent="0.3">
      <c r="A24" s="105"/>
      <c r="B24" s="106" t="s">
        <v>6</v>
      </c>
      <c r="C24" s="107" t="s">
        <v>7</v>
      </c>
      <c r="D24" s="108">
        <f>D65</f>
        <v>16025010</v>
      </c>
      <c r="E24" s="108">
        <v>13606656</v>
      </c>
      <c r="F24" s="109">
        <f>F65</f>
        <v>13946369</v>
      </c>
      <c r="G24" s="62"/>
      <c r="H24" s="62"/>
      <c r="I24" s="62"/>
      <c r="J24" s="62"/>
      <c r="K24" s="62"/>
      <c r="L24" s="62"/>
      <c r="M24" s="62"/>
    </row>
    <row r="25" spans="1:13" ht="16.5" x14ac:dyDescent="0.3">
      <c r="A25" s="105"/>
      <c r="B25" s="106" t="s">
        <v>8</v>
      </c>
      <c r="C25" s="107" t="s">
        <v>9</v>
      </c>
      <c r="D25" s="108">
        <f>D123</f>
        <v>6200328</v>
      </c>
      <c r="E25" s="108">
        <v>950000</v>
      </c>
      <c r="F25" s="109">
        <f>F123</f>
        <v>949565</v>
      </c>
      <c r="G25" s="62"/>
      <c r="H25" s="62"/>
      <c r="I25" s="62"/>
      <c r="J25" s="62"/>
      <c r="K25" s="62"/>
      <c r="L25" s="62"/>
      <c r="M25" s="62"/>
    </row>
    <row r="26" spans="1:13" ht="16.5" x14ac:dyDescent="0.3">
      <c r="A26" s="110"/>
      <c r="B26" s="111"/>
      <c r="C26" s="112" t="s">
        <v>10</v>
      </c>
      <c r="D26" s="113">
        <f>D24+D25</f>
        <v>22225338</v>
      </c>
      <c r="E26" s="113">
        <f>E24+E25</f>
        <v>14556656</v>
      </c>
      <c r="F26" s="114">
        <f>F24+F25</f>
        <v>14895934</v>
      </c>
      <c r="G26" s="62"/>
      <c r="H26" s="62"/>
      <c r="I26" s="62"/>
      <c r="J26" s="62"/>
      <c r="K26" s="62"/>
      <c r="L26" s="62"/>
      <c r="M26" s="62"/>
    </row>
    <row r="27" spans="1:13" ht="16.5" x14ac:dyDescent="0.3">
      <c r="A27" s="105"/>
      <c r="B27" s="106" t="s">
        <v>11</v>
      </c>
      <c r="C27" s="107" t="s">
        <v>12</v>
      </c>
      <c r="D27" s="108">
        <f>D152</f>
        <v>18233378</v>
      </c>
      <c r="E27" s="108">
        <v>12190671</v>
      </c>
      <c r="F27" s="109">
        <f>F152</f>
        <v>11907624</v>
      </c>
      <c r="G27" s="62"/>
      <c r="H27" s="62"/>
      <c r="I27" s="62"/>
      <c r="J27" s="62"/>
      <c r="K27" s="62"/>
      <c r="L27" s="62"/>
      <c r="M27" s="62"/>
    </row>
    <row r="28" spans="1:13" ht="16.5" x14ac:dyDescent="0.3">
      <c r="A28" s="105"/>
      <c r="B28" s="106" t="s">
        <v>13</v>
      </c>
      <c r="C28" s="107" t="s">
        <v>14</v>
      </c>
      <c r="D28" s="108">
        <f>D215</f>
        <v>1999386</v>
      </c>
      <c r="E28" s="108">
        <v>2115223</v>
      </c>
      <c r="F28" s="109">
        <f>F215</f>
        <v>2058071</v>
      </c>
      <c r="G28" s="62"/>
      <c r="H28" s="62"/>
      <c r="I28" s="62"/>
      <c r="J28" s="62"/>
      <c r="K28" s="62"/>
      <c r="L28" s="62"/>
      <c r="M28" s="62"/>
    </row>
    <row r="29" spans="1:13" ht="16.5" x14ac:dyDescent="0.3">
      <c r="A29" s="110"/>
      <c r="B29" s="111"/>
      <c r="C29" s="112" t="s">
        <v>15</v>
      </c>
      <c r="D29" s="113">
        <f>D27+D28</f>
        <v>20232764</v>
      </c>
      <c r="E29" s="113">
        <f>E27+E28</f>
        <v>14305894</v>
      </c>
      <c r="F29" s="114">
        <f>F27+F28</f>
        <v>13965695</v>
      </c>
      <c r="G29" s="62"/>
      <c r="H29" s="62"/>
      <c r="I29" s="62"/>
      <c r="J29" s="62"/>
      <c r="K29" s="62"/>
      <c r="L29" s="62"/>
      <c r="M29" s="62"/>
    </row>
    <row r="30" spans="1:13" ht="16.5" x14ac:dyDescent="0.3">
      <c r="A30" s="115"/>
      <c r="B30" s="116"/>
      <c r="C30" s="112" t="s">
        <v>16</v>
      </c>
      <c r="D30" s="113">
        <f>D26-D29</f>
        <v>1992574</v>
      </c>
      <c r="E30" s="113">
        <f>E26-E29</f>
        <v>250762</v>
      </c>
      <c r="F30" s="114">
        <f>F26-F29</f>
        <v>930239</v>
      </c>
      <c r="G30" s="62"/>
      <c r="H30" s="62"/>
      <c r="I30" s="62"/>
      <c r="J30" s="62"/>
      <c r="K30" s="62"/>
      <c r="L30" s="62"/>
      <c r="M30" s="62"/>
    </row>
    <row r="31" spans="1:13" ht="16.5" x14ac:dyDescent="0.3">
      <c r="A31" s="100"/>
      <c r="B31" s="101" t="s">
        <v>17</v>
      </c>
      <c r="C31" s="102" t="s">
        <v>18</v>
      </c>
      <c r="D31" s="117"/>
      <c r="E31" s="117"/>
      <c r="F31" s="118"/>
      <c r="G31" s="62"/>
      <c r="H31" s="62"/>
      <c r="I31" s="62"/>
      <c r="J31" s="62"/>
      <c r="K31" s="62"/>
      <c r="L31" s="62"/>
      <c r="M31" s="62"/>
    </row>
    <row r="32" spans="1:13" ht="16.5" x14ac:dyDescent="0.3">
      <c r="A32" s="105"/>
      <c r="B32" s="106"/>
      <c r="C32" s="107" t="s">
        <v>19</v>
      </c>
      <c r="D32" s="119">
        <v>0</v>
      </c>
      <c r="E32" s="119">
        <v>960000</v>
      </c>
      <c r="F32" s="120">
        <f>F342</f>
        <v>932932</v>
      </c>
      <c r="G32" s="62"/>
      <c r="H32" s="62"/>
      <c r="I32" s="62"/>
      <c r="J32" s="62"/>
      <c r="K32" s="62"/>
      <c r="L32" s="62"/>
      <c r="M32" s="62"/>
    </row>
    <row r="33" spans="1:13" ht="16.5" x14ac:dyDescent="0.3">
      <c r="A33" s="105"/>
      <c r="B33" s="106"/>
      <c r="C33" s="107" t="s">
        <v>20</v>
      </c>
      <c r="D33" s="119">
        <v>492661</v>
      </c>
      <c r="E33" s="119">
        <v>444445</v>
      </c>
      <c r="F33" s="120">
        <f>F350</f>
        <v>444445</v>
      </c>
      <c r="G33" s="62"/>
      <c r="H33" s="62"/>
      <c r="I33" s="62"/>
      <c r="J33" s="62"/>
      <c r="K33" s="62"/>
      <c r="L33" s="62"/>
      <c r="M33" s="62"/>
    </row>
    <row r="34" spans="1:13" ht="16.5" x14ac:dyDescent="0.3">
      <c r="A34" s="110"/>
      <c r="B34" s="111"/>
      <c r="C34" s="112" t="s">
        <v>21</v>
      </c>
      <c r="D34" s="113">
        <f>D32-D33</f>
        <v>-492661</v>
      </c>
      <c r="E34" s="113">
        <f>E32-E33</f>
        <v>515555</v>
      </c>
      <c r="F34" s="114">
        <f>F32-F33</f>
        <v>488487</v>
      </c>
      <c r="G34" s="62"/>
      <c r="H34" s="62"/>
      <c r="I34" s="62"/>
      <c r="J34" s="62"/>
      <c r="K34" s="62"/>
      <c r="L34" s="62"/>
      <c r="M34" s="62"/>
    </row>
    <row r="35" spans="1:13" ht="16.5" x14ac:dyDescent="0.3">
      <c r="A35" s="121"/>
      <c r="B35" s="122" t="s">
        <v>413</v>
      </c>
      <c r="C35" s="497" t="s">
        <v>414</v>
      </c>
      <c r="D35" s="498"/>
      <c r="E35" s="498"/>
      <c r="F35" s="499"/>
      <c r="G35" s="123"/>
      <c r="H35" s="62"/>
      <c r="I35" s="62"/>
      <c r="J35" s="62"/>
      <c r="K35" s="62"/>
      <c r="L35" s="62"/>
      <c r="M35" s="62"/>
    </row>
    <row r="36" spans="1:13" ht="17.25" customHeight="1" x14ac:dyDescent="0.3">
      <c r="A36" s="124"/>
      <c r="B36" s="125"/>
      <c r="C36" s="126" t="s">
        <v>570</v>
      </c>
      <c r="D36" s="127">
        <v>-3475754</v>
      </c>
      <c r="E36" s="127">
        <v>-1985844</v>
      </c>
      <c r="F36" s="128">
        <v>-1881345</v>
      </c>
      <c r="G36" s="129"/>
      <c r="H36" s="62"/>
      <c r="I36" s="62"/>
      <c r="J36" s="62"/>
      <c r="K36" s="62"/>
      <c r="L36" s="62"/>
      <c r="M36" s="62"/>
    </row>
    <row r="37" spans="1:13" ht="16.5" customHeight="1" x14ac:dyDescent="0.3">
      <c r="A37" s="124"/>
      <c r="B37" s="125"/>
      <c r="C37" s="126" t="s">
        <v>571</v>
      </c>
      <c r="D37" s="127">
        <v>432512</v>
      </c>
      <c r="E37" s="127">
        <v>10003</v>
      </c>
      <c r="F37" s="128">
        <v>10003</v>
      </c>
      <c r="G37" s="487"/>
      <c r="H37" s="62"/>
      <c r="I37" s="62"/>
      <c r="J37" s="62"/>
      <c r="K37" s="62"/>
      <c r="L37" s="62"/>
      <c r="M37" s="62"/>
    </row>
    <row r="38" spans="1:13" ht="15.75" customHeight="1" x14ac:dyDescent="0.3">
      <c r="A38" s="124"/>
      <c r="B38" s="125"/>
      <c r="C38" s="126" t="s">
        <v>572</v>
      </c>
      <c r="D38" s="127">
        <v>-1499913</v>
      </c>
      <c r="E38" s="127">
        <v>-776320</v>
      </c>
      <c r="F38" s="128">
        <v>-1418726</v>
      </c>
      <c r="G38" s="129"/>
      <c r="H38" s="62"/>
      <c r="I38" s="62"/>
      <c r="J38" s="62"/>
      <c r="K38" s="62"/>
      <c r="L38" s="62"/>
      <c r="M38" s="62"/>
    </row>
    <row r="39" spans="1:13" ht="17.25" customHeight="1" x14ac:dyDescent="0.3">
      <c r="A39" s="124"/>
      <c r="B39" s="125"/>
      <c r="C39" s="126" t="s">
        <v>573</v>
      </c>
      <c r="D39" s="127">
        <f>D36-D38</f>
        <v>-1975841</v>
      </c>
      <c r="E39" s="127">
        <v>-1209524</v>
      </c>
      <c r="F39" s="128">
        <v>-452616</v>
      </c>
      <c r="G39" s="129"/>
      <c r="H39" s="62"/>
      <c r="I39" s="62"/>
      <c r="J39" s="62"/>
      <c r="K39" s="62"/>
      <c r="L39" s="62"/>
      <c r="M39" s="62"/>
    </row>
    <row r="40" spans="1:13" ht="16.5" x14ac:dyDescent="0.3">
      <c r="A40" s="130"/>
      <c r="B40" s="122"/>
      <c r="C40" s="497" t="s">
        <v>415</v>
      </c>
      <c r="D40" s="498"/>
      <c r="E40" s="498"/>
      <c r="F40" s="499"/>
      <c r="G40" s="131"/>
      <c r="H40" s="62"/>
      <c r="I40" s="62"/>
      <c r="J40" s="62"/>
      <c r="K40" s="62"/>
      <c r="L40" s="62"/>
      <c r="M40" s="62"/>
    </row>
    <row r="41" spans="1:13" ht="17.25" thickBot="1" x14ac:dyDescent="0.35">
      <c r="A41" s="132"/>
      <c r="B41" s="133"/>
      <c r="C41" s="134" t="s">
        <v>416</v>
      </c>
      <c r="D41" s="135">
        <f>D30+D34+D38</f>
        <v>0</v>
      </c>
      <c r="E41" s="135">
        <f>E30+E34+E38+E37</f>
        <v>0</v>
      </c>
      <c r="F41" s="136">
        <f>F30+F38+F34</f>
        <v>0</v>
      </c>
      <c r="G41" s="129"/>
      <c r="H41" s="62"/>
      <c r="I41" s="62"/>
      <c r="J41" s="62"/>
      <c r="K41" s="62"/>
      <c r="L41" s="62"/>
      <c r="M41" s="62"/>
    </row>
    <row r="42" spans="1:13" ht="16.5" x14ac:dyDescent="0.3">
      <c r="A42" s="129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</row>
    <row r="43" spans="1:13" ht="16.5" x14ac:dyDescent="0.3">
      <c r="A43" s="137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</row>
    <row r="44" spans="1:13" ht="16.5" x14ac:dyDescent="0.3">
      <c r="A44" s="138"/>
      <c r="B44" s="139"/>
      <c r="C44" s="140"/>
      <c r="D44" s="141"/>
      <c r="E44" s="141"/>
      <c r="F44" s="141"/>
      <c r="G44" s="141"/>
      <c r="H44" s="142"/>
      <c r="I44" s="137"/>
      <c r="J44" s="62"/>
      <c r="K44" s="62"/>
      <c r="L44" s="62"/>
      <c r="M44" s="62"/>
    </row>
    <row r="45" spans="1:13" ht="16.5" x14ac:dyDescent="0.3">
      <c r="A45" s="138"/>
      <c r="B45" s="139"/>
      <c r="C45" s="140"/>
      <c r="D45" s="141"/>
      <c r="E45" s="141"/>
      <c r="F45" s="141"/>
      <c r="G45" s="143"/>
      <c r="H45" s="142"/>
      <c r="I45" s="144"/>
      <c r="J45" s="62"/>
      <c r="K45" s="62"/>
      <c r="L45" s="62"/>
      <c r="M45" s="62"/>
    </row>
    <row r="46" spans="1:13" ht="16.5" x14ac:dyDescent="0.3">
      <c r="A46" s="138"/>
      <c r="B46" s="139"/>
      <c r="C46" s="140"/>
      <c r="D46" s="141"/>
      <c r="E46" s="141"/>
      <c r="F46" s="141"/>
      <c r="G46" s="143"/>
      <c r="H46" s="142"/>
      <c r="I46" s="144"/>
      <c r="J46" s="62"/>
      <c r="K46" s="62"/>
      <c r="L46" s="62"/>
      <c r="M46" s="62"/>
    </row>
    <row r="47" spans="1:13" ht="16.5" x14ac:dyDescent="0.3">
      <c r="A47" s="138"/>
      <c r="B47" s="139"/>
      <c r="C47" s="140"/>
      <c r="D47" s="141"/>
      <c r="E47" s="141"/>
      <c r="F47" s="141"/>
      <c r="G47" s="143"/>
      <c r="H47" s="142"/>
      <c r="I47" s="144"/>
      <c r="J47" s="62"/>
      <c r="K47" s="62"/>
      <c r="L47" s="62"/>
      <c r="M47" s="62"/>
    </row>
    <row r="48" spans="1:13" ht="16.5" x14ac:dyDescent="0.3">
      <c r="A48" s="138"/>
      <c r="B48" s="139"/>
      <c r="C48" s="140"/>
      <c r="D48" s="141"/>
      <c r="E48" s="141"/>
      <c r="F48" s="141"/>
      <c r="G48" s="143"/>
      <c r="H48" s="142"/>
      <c r="I48" s="144"/>
      <c r="J48" s="62"/>
      <c r="K48" s="62"/>
      <c r="L48" s="62"/>
      <c r="M48" s="62"/>
    </row>
    <row r="49" spans="1:13" ht="16.5" x14ac:dyDescent="0.3">
      <c r="A49" s="138"/>
      <c r="B49" s="139"/>
      <c r="C49" s="140"/>
      <c r="D49" s="141"/>
      <c r="E49" s="141"/>
      <c r="F49" s="141"/>
      <c r="G49" s="143"/>
      <c r="H49" s="142"/>
      <c r="I49" s="144"/>
      <c r="J49" s="62"/>
      <c r="K49" s="62"/>
      <c r="L49" s="62"/>
      <c r="M49" s="62"/>
    </row>
    <row r="50" spans="1:13" ht="16.5" x14ac:dyDescent="0.3">
      <c r="A50" s="138"/>
      <c r="B50" s="139"/>
      <c r="C50" s="140"/>
      <c r="D50" s="141"/>
      <c r="E50" s="141"/>
      <c r="F50" s="141"/>
      <c r="G50" s="143"/>
      <c r="H50" s="142"/>
      <c r="I50" s="144"/>
      <c r="J50" s="62"/>
      <c r="K50" s="62"/>
      <c r="L50" s="62"/>
      <c r="M50" s="62"/>
    </row>
    <row r="51" spans="1:13" ht="16.5" x14ac:dyDescent="0.3">
      <c r="A51" s="138"/>
      <c r="B51" s="139"/>
      <c r="C51" s="140"/>
      <c r="D51" s="141"/>
      <c r="E51" s="141"/>
      <c r="F51" s="141"/>
      <c r="G51" s="143"/>
      <c r="H51" s="142"/>
      <c r="I51" s="144"/>
      <c r="J51" s="62"/>
      <c r="K51" s="62"/>
      <c r="L51" s="62"/>
      <c r="M51" s="62"/>
    </row>
    <row r="52" spans="1:13" ht="16.5" x14ac:dyDescent="0.3">
      <c r="A52" s="138"/>
      <c r="B52" s="139"/>
      <c r="C52" s="140"/>
      <c r="D52" s="141"/>
      <c r="E52" s="141"/>
      <c r="F52" s="141"/>
      <c r="G52" s="143"/>
      <c r="H52" s="142"/>
      <c r="I52" s="144"/>
      <c r="J52" s="62"/>
      <c r="K52" s="62"/>
      <c r="L52" s="62"/>
      <c r="M52" s="62"/>
    </row>
    <row r="53" spans="1:13" ht="16.5" x14ac:dyDescent="0.3">
      <c r="A53" s="138"/>
      <c r="B53" s="139"/>
      <c r="C53" s="140"/>
      <c r="D53" s="141"/>
      <c r="E53" s="141"/>
      <c r="F53" s="141"/>
      <c r="G53" s="143"/>
      <c r="H53" s="142"/>
      <c r="I53" s="144"/>
      <c r="J53" s="62"/>
      <c r="K53" s="62"/>
      <c r="L53" s="62"/>
      <c r="M53" s="62"/>
    </row>
    <row r="54" spans="1:13" ht="16.5" x14ac:dyDescent="0.3">
      <c r="A54" s="138"/>
      <c r="B54" s="139"/>
      <c r="C54" s="140"/>
      <c r="D54" s="141"/>
      <c r="E54" s="141"/>
      <c r="F54" s="141"/>
      <c r="G54" s="143"/>
      <c r="H54" s="142"/>
      <c r="I54" s="144"/>
      <c r="J54" s="62"/>
      <c r="K54" s="62"/>
      <c r="L54" s="62"/>
      <c r="M54" s="62"/>
    </row>
    <row r="55" spans="1:13" ht="16.5" x14ac:dyDescent="0.3">
      <c r="A55" s="138"/>
      <c r="B55" s="139"/>
      <c r="C55" s="140"/>
      <c r="D55" s="141"/>
      <c r="E55" s="141"/>
      <c r="F55" s="141"/>
      <c r="G55" s="143"/>
      <c r="H55" s="142"/>
      <c r="I55" s="71"/>
      <c r="J55" s="71"/>
      <c r="K55" s="62"/>
      <c r="L55" s="62"/>
      <c r="M55" s="62"/>
    </row>
    <row r="56" spans="1:13" ht="16.5" x14ac:dyDescent="0.3">
      <c r="A56" s="71"/>
      <c r="B56" s="71"/>
      <c r="C56" s="145" t="s">
        <v>22</v>
      </c>
      <c r="D56" s="71"/>
      <c r="E56" s="71"/>
      <c r="F56" s="71"/>
      <c r="G56" s="71"/>
      <c r="H56" s="71"/>
      <c r="I56" s="71"/>
      <c r="J56" s="71"/>
      <c r="K56" s="62"/>
      <c r="L56" s="62"/>
      <c r="M56" s="62"/>
    </row>
    <row r="57" spans="1:13" ht="16.5" x14ac:dyDescent="0.3">
      <c r="A57" s="71"/>
      <c r="B57" s="71" t="s">
        <v>23</v>
      </c>
      <c r="C57" s="71"/>
      <c r="D57" s="71"/>
      <c r="E57" s="71"/>
      <c r="F57" s="71"/>
      <c r="G57" s="71"/>
      <c r="H57" s="71"/>
      <c r="I57" s="71"/>
      <c r="J57" s="62"/>
      <c r="K57" s="62"/>
      <c r="L57" s="62"/>
      <c r="M57" s="62"/>
    </row>
    <row r="58" spans="1:13" ht="16.5" x14ac:dyDescent="0.3">
      <c r="A58" s="71"/>
      <c r="B58" s="71" t="s">
        <v>447</v>
      </c>
      <c r="C58" s="71"/>
      <c r="D58" s="71"/>
      <c r="E58" s="71"/>
      <c r="F58" s="71"/>
      <c r="G58" s="71"/>
      <c r="H58" s="71"/>
      <c r="I58" s="62"/>
      <c r="J58" s="62"/>
      <c r="K58" s="62"/>
      <c r="L58" s="62"/>
      <c r="M58" s="62"/>
    </row>
    <row r="59" spans="1:13" ht="16.5" x14ac:dyDescent="0.3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</row>
    <row r="60" spans="1:13" ht="16.5" x14ac:dyDescent="0.3">
      <c r="A60" s="146"/>
      <c r="B60" s="106"/>
      <c r="C60" s="147" t="s">
        <v>24</v>
      </c>
      <c r="D60" s="148" t="s">
        <v>541</v>
      </c>
      <c r="E60" s="148" t="s">
        <v>542</v>
      </c>
      <c r="F60" s="148" t="s">
        <v>543</v>
      </c>
      <c r="G60" s="148" t="s">
        <v>3</v>
      </c>
      <c r="H60" s="149" t="s">
        <v>3</v>
      </c>
      <c r="I60" s="62"/>
      <c r="J60" s="62"/>
      <c r="K60" s="62"/>
      <c r="L60" s="62"/>
      <c r="M60" s="62"/>
    </row>
    <row r="61" spans="1:13" ht="16.5" x14ac:dyDescent="0.3">
      <c r="A61" s="146"/>
      <c r="B61" s="106"/>
      <c r="C61" s="150"/>
      <c r="D61" s="148">
        <v>1</v>
      </c>
      <c r="E61" s="148">
        <v>2</v>
      </c>
      <c r="F61" s="148">
        <v>3</v>
      </c>
      <c r="G61" s="106" t="s">
        <v>412</v>
      </c>
      <c r="H61" s="125" t="s">
        <v>112</v>
      </c>
      <c r="I61" s="62"/>
      <c r="J61" s="62"/>
      <c r="K61" s="62"/>
      <c r="L61" s="62"/>
      <c r="M61" s="62"/>
    </row>
    <row r="62" spans="1:13" ht="16.5" x14ac:dyDescent="0.3">
      <c r="A62" s="151"/>
      <c r="B62" s="152"/>
      <c r="C62" s="153" t="s">
        <v>25</v>
      </c>
      <c r="D62" s="154"/>
      <c r="E62" s="154"/>
      <c r="F62" s="154"/>
      <c r="G62" s="154"/>
      <c r="H62" s="155"/>
      <c r="I62" s="62"/>
      <c r="J62" s="62"/>
      <c r="K62" s="62"/>
      <c r="L62" s="62"/>
      <c r="M62" s="62"/>
    </row>
    <row r="63" spans="1:13" ht="16.5" x14ac:dyDescent="0.3">
      <c r="A63" s="156"/>
      <c r="B63" s="157"/>
      <c r="C63" s="158" t="s">
        <v>26</v>
      </c>
      <c r="D63" s="159">
        <f>D65+D123</f>
        <v>22225338</v>
      </c>
      <c r="E63" s="159">
        <f>E65+E123</f>
        <v>14556656</v>
      </c>
      <c r="F63" s="159">
        <f>F65+F123</f>
        <v>14895934</v>
      </c>
      <c r="G63" s="160">
        <f>F63/D63*100</f>
        <v>67.022305802503439</v>
      </c>
      <c r="H63" s="160">
        <f>F63/E63*100</f>
        <v>102.33074134608937</v>
      </c>
      <c r="I63" s="71"/>
      <c r="J63" s="62"/>
      <c r="K63" s="62"/>
      <c r="L63" s="62"/>
      <c r="M63" s="62"/>
    </row>
    <row r="64" spans="1:13" ht="16.5" x14ac:dyDescent="0.3">
      <c r="A64" s="374"/>
      <c r="B64" s="450" t="s">
        <v>27</v>
      </c>
      <c r="C64" s="451" t="s">
        <v>28</v>
      </c>
      <c r="D64" s="452"/>
      <c r="E64" s="452"/>
      <c r="F64" s="452"/>
      <c r="G64" s="453"/>
      <c r="H64" s="453"/>
      <c r="I64" s="62"/>
      <c r="J64" s="62"/>
      <c r="K64" s="62"/>
      <c r="L64" s="62"/>
      <c r="M64" s="62"/>
    </row>
    <row r="65" spans="1:13" ht="16.5" x14ac:dyDescent="0.3">
      <c r="A65" s="165"/>
      <c r="B65" s="166">
        <v>6</v>
      </c>
      <c r="C65" s="167" t="s">
        <v>29</v>
      </c>
      <c r="D65" s="168">
        <f>D66+D79+D91+D100+D110+D115</f>
        <v>16025010</v>
      </c>
      <c r="E65" s="168">
        <f>E66+E79+E91+E100+E110+E115</f>
        <v>13606656</v>
      </c>
      <c r="F65" s="168">
        <f>F66+F79+F91+F100+F110+F115</f>
        <v>13946369</v>
      </c>
      <c r="G65" s="454">
        <f t="shared" ref="G65:G116" si="0">F65/D65*100</f>
        <v>87.028769404824075</v>
      </c>
      <c r="H65" s="454">
        <f t="shared" ref="H65:H116" si="1">F65/E65*100</f>
        <v>102.49666780728491</v>
      </c>
      <c r="I65" s="71"/>
      <c r="J65" s="62"/>
      <c r="K65" s="62"/>
      <c r="L65" s="62"/>
      <c r="M65" s="62"/>
    </row>
    <row r="66" spans="1:13" ht="16.5" x14ac:dyDescent="0.3">
      <c r="A66" s="169"/>
      <c r="B66" s="170" t="s">
        <v>30</v>
      </c>
      <c r="C66" s="171" t="s">
        <v>31</v>
      </c>
      <c r="D66" s="172">
        <f>D67+D73+D76</f>
        <v>10034190</v>
      </c>
      <c r="E66" s="172">
        <f>E67+E73+E76</f>
        <v>8070000</v>
      </c>
      <c r="F66" s="172">
        <f>F67+F73+F76</f>
        <v>8385805</v>
      </c>
      <c r="G66" s="455">
        <f t="shared" si="0"/>
        <v>83.572316250738723</v>
      </c>
      <c r="H66" s="455">
        <f t="shared" si="1"/>
        <v>103.91332094175961</v>
      </c>
      <c r="I66" s="62"/>
      <c r="J66" s="62"/>
      <c r="K66" s="62"/>
      <c r="L66" s="62"/>
      <c r="M66" s="62"/>
    </row>
    <row r="67" spans="1:13" ht="16.5" x14ac:dyDescent="0.3">
      <c r="A67" s="173"/>
      <c r="B67" s="174" t="s">
        <v>32</v>
      </c>
      <c r="C67" s="175" t="s">
        <v>33</v>
      </c>
      <c r="D67" s="176">
        <f>D68+D69+D70+D71-D72</f>
        <v>6897181</v>
      </c>
      <c r="E67" s="176">
        <v>6150000</v>
      </c>
      <c r="F67" s="176">
        <f>F68+F69+F70+F71-F72</f>
        <v>6409520</v>
      </c>
      <c r="G67" s="456">
        <f t="shared" si="0"/>
        <v>92.929560642239196</v>
      </c>
      <c r="H67" s="456">
        <f t="shared" si="1"/>
        <v>104.219837398374</v>
      </c>
      <c r="I67" s="62"/>
      <c r="J67" s="62"/>
      <c r="K67" s="62"/>
      <c r="L67" s="62"/>
      <c r="M67" s="62"/>
    </row>
    <row r="68" spans="1:13" ht="16.5" x14ac:dyDescent="0.3">
      <c r="A68" s="177"/>
      <c r="B68" s="178" t="s">
        <v>34</v>
      </c>
      <c r="C68" s="126" t="s">
        <v>35</v>
      </c>
      <c r="D68" s="179">
        <v>5963074</v>
      </c>
      <c r="E68" s="179"/>
      <c r="F68" s="179">
        <v>5702928</v>
      </c>
      <c r="G68" s="160">
        <f t="shared" si="0"/>
        <v>95.637384342371064</v>
      </c>
      <c r="H68" s="160"/>
      <c r="I68" s="62"/>
      <c r="J68" s="62"/>
      <c r="K68" s="62"/>
      <c r="L68" s="62"/>
      <c r="M68" s="62"/>
    </row>
    <row r="69" spans="1:13" ht="16.5" x14ac:dyDescent="0.3">
      <c r="A69" s="177"/>
      <c r="B69" s="178" t="s">
        <v>36</v>
      </c>
      <c r="C69" s="126" t="s">
        <v>37</v>
      </c>
      <c r="D69" s="179">
        <v>728452</v>
      </c>
      <c r="E69" s="179"/>
      <c r="F69" s="179">
        <v>533990</v>
      </c>
      <c r="G69" s="160">
        <f t="shared" si="0"/>
        <v>73.304761329504203</v>
      </c>
      <c r="H69" s="160"/>
      <c r="I69" s="62"/>
      <c r="J69" s="62"/>
      <c r="K69" s="62"/>
      <c r="L69" s="62"/>
      <c r="M69" s="62"/>
    </row>
    <row r="70" spans="1:13" ht="16.5" x14ac:dyDescent="0.3">
      <c r="A70" s="177"/>
      <c r="B70" s="178" t="s">
        <v>38</v>
      </c>
      <c r="C70" s="126" t="s">
        <v>39</v>
      </c>
      <c r="D70" s="179">
        <v>609740</v>
      </c>
      <c r="E70" s="179"/>
      <c r="F70" s="179">
        <v>539635</v>
      </c>
      <c r="G70" s="160">
        <f t="shared" si="0"/>
        <v>88.502476465378692</v>
      </c>
      <c r="H70" s="160"/>
      <c r="I70" s="62"/>
      <c r="J70" s="62"/>
      <c r="K70" s="62"/>
      <c r="L70" s="62"/>
      <c r="M70" s="62"/>
    </row>
    <row r="71" spans="1:13" ht="16.5" x14ac:dyDescent="0.3">
      <c r="A71" s="177"/>
      <c r="B71" s="178" t="s">
        <v>40</v>
      </c>
      <c r="C71" s="126" t="s">
        <v>41</v>
      </c>
      <c r="D71" s="179">
        <v>117657</v>
      </c>
      <c r="E71" s="179"/>
      <c r="F71" s="179">
        <v>226866</v>
      </c>
      <c r="G71" s="160">
        <f t="shared" si="0"/>
        <v>192.81980672633162</v>
      </c>
      <c r="H71" s="160"/>
      <c r="I71" s="62"/>
      <c r="J71" s="62"/>
      <c r="K71" s="62"/>
      <c r="L71" s="62"/>
      <c r="M71" s="62"/>
    </row>
    <row r="72" spans="1:13" ht="16.5" x14ac:dyDescent="0.3">
      <c r="A72" s="177"/>
      <c r="B72" s="178" t="s">
        <v>397</v>
      </c>
      <c r="C72" s="126" t="s">
        <v>398</v>
      </c>
      <c r="D72" s="179">
        <v>521742</v>
      </c>
      <c r="E72" s="179"/>
      <c r="F72" s="179">
        <v>593899</v>
      </c>
      <c r="G72" s="160">
        <f t="shared" si="0"/>
        <v>113.83001560158085</v>
      </c>
      <c r="H72" s="160"/>
      <c r="I72" s="62"/>
      <c r="J72" s="62"/>
      <c r="K72" s="62"/>
      <c r="L72" s="62"/>
      <c r="M72" s="62"/>
    </row>
    <row r="73" spans="1:13" ht="16.5" x14ac:dyDescent="0.3">
      <c r="A73" s="173"/>
      <c r="B73" s="174" t="s">
        <v>42</v>
      </c>
      <c r="C73" s="175" t="s">
        <v>43</v>
      </c>
      <c r="D73" s="176">
        <f>D74+D75</f>
        <v>3032696</v>
      </c>
      <c r="E73" s="176">
        <v>1794000</v>
      </c>
      <c r="F73" s="176">
        <f>F74+F75</f>
        <v>1847998</v>
      </c>
      <c r="G73" s="456">
        <f t="shared" si="0"/>
        <v>60.935814206237616</v>
      </c>
      <c r="H73" s="456">
        <f t="shared" si="1"/>
        <v>103.00992196209589</v>
      </c>
      <c r="I73" s="62"/>
      <c r="J73" s="62"/>
      <c r="K73" s="62"/>
      <c r="L73" s="62"/>
      <c r="M73" s="62"/>
    </row>
    <row r="74" spans="1:13" ht="16.5" x14ac:dyDescent="0.3">
      <c r="A74" s="180"/>
      <c r="B74" s="178" t="s">
        <v>44</v>
      </c>
      <c r="C74" s="126" t="s">
        <v>45</v>
      </c>
      <c r="D74" s="179">
        <v>627619</v>
      </c>
      <c r="E74" s="179"/>
      <c r="F74" s="179">
        <v>680609</v>
      </c>
      <c r="G74" s="160">
        <f t="shared" si="0"/>
        <v>108.44302036745223</v>
      </c>
      <c r="H74" s="160"/>
      <c r="I74" s="62"/>
      <c r="J74" s="62"/>
      <c r="K74" s="62"/>
      <c r="L74" s="62"/>
      <c r="M74" s="62"/>
    </row>
    <row r="75" spans="1:13" ht="16.5" x14ac:dyDescent="0.3">
      <c r="A75" s="180"/>
      <c r="B75" s="178" t="s">
        <v>46</v>
      </c>
      <c r="C75" s="126" t="s">
        <v>47</v>
      </c>
      <c r="D75" s="179">
        <v>2405077</v>
      </c>
      <c r="E75" s="179"/>
      <c r="F75" s="179">
        <v>1167389</v>
      </c>
      <c r="G75" s="160">
        <f t="shared" si="0"/>
        <v>48.538529119857699</v>
      </c>
      <c r="H75" s="160"/>
      <c r="I75" s="62"/>
      <c r="J75" s="62"/>
      <c r="K75" s="62"/>
      <c r="L75" s="62"/>
      <c r="M75" s="62"/>
    </row>
    <row r="76" spans="1:13" ht="16.5" x14ac:dyDescent="0.3">
      <c r="A76" s="173"/>
      <c r="B76" s="174" t="s">
        <v>48</v>
      </c>
      <c r="C76" s="175" t="s">
        <v>49</v>
      </c>
      <c r="D76" s="176">
        <f>D77+D78</f>
        <v>104313</v>
      </c>
      <c r="E76" s="176">
        <v>126000</v>
      </c>
      <c r="F76" s="176">
        <f>F77+F78</f>
        <v>128287</v>
      </c>
      <c r="G76" s="456">
        <f t="shared" si="0"/>
        <v>122.98275382742322</v>
      </c>
      <c r="H76" s="456">
        <f t="shared" si="1"/>
        <v>101.81507936507937</v>
      </c>
      <c r="I76" s="62"/>
      <c r="J76" s="62"/>
      <c r="K76" s="62"/>
      <c r="L76" s="62"/>
      <c r="M76" s="62"/>
    </row>
    <row r="77" spans="1:13" ht="16.5" x14ac:dyDescent="0.3">
      <c r="A77" s="177"/>
      <c r="B77" s="178" t="s">
        <v>50</v>
      </c>
      <c r="C77" s="126" t="s">
        <v>51</v>
      </c>
      <c r="D77" s="179">
        <v>100713</v>
      </c>
      <c r="E77" s="179"/>
      <c r="F77" s="179">
        <v>126331</v>
      </c>
      <c r="G77" s="160">
        <f t="shared" si="0"/>
        <v>125.43663677976031</v>
      </c>
      <c r="H77" s="160"/>
      <c r="I77" s="62"/>
      <c r="J77" s="62"/>
      <c r="K77" s="62"/>
      <c r="L77" s="62"/>
      <c r="M77" s="62"/>
    </row>
    <row r="78" spans="1:13" ht="16.5" x14ac:dyDescent="0.3">
      <c r="A78" s="177"/>
      <c r="B78" s="178" t="s">
        <v>399</v>
      </c>
      <c r="C78" s="126" t="s">
        <v>52</v>
      </c>
      <c r="D78" s="179">
        <v>3600</v>
      </c>
      <c r="E78" s="179"/>
      <c r="F78" s="179">
        <v>1956</v>
      </c>
      <c r="G78" s="160">
        <f t="shared" si="0"/>
        <v>54.333333333333336</v>
      </c>
      <c r="H78" s="160"/>
      <c r="I78" s="62"/>
      <c r="J78" s="62"/>
      <c r="K78" s="62"/>
      <c r="L78" s="62"/>
      <c r="M78" s="62"/>
    </row>
    <row r="79" spans="1:13" ht="16.5" x14ac:dyDescent="0.3">
      <c r="A79" s="181"/>
      <c r="B79" s="170" t="s">
        <v>53</v>
      </c>
      <c r="C79" s="182" t="s">
        <v>54</v>
      </c>
      <c r="D79" s="172">
        <f>D82+D89+D85+D87</f>
        <v>1750818</v>
      </c>
      <c r="E79" s="172">
        <f>E82+E85+E89+E87+E80</f>
        <v>1784772</v>
      </c>
      <c r="F79" s="172">
        <f>F82+F85+F87+F89+F80</f>
        <v>1831313</v>
      </c>
      <c r="G79" s="455">
        <f t="shared" si="0"/>
        <v>104.59756525235633</v>
      </c>
      <c r="H79" s="455">
        <f t="shared" si="1"/>
        <v>102.60767201636961</v>
      </c>
      <c r="I79" s="62"/>
      <c r="J79" s="62"/>
      <c r="K79" s="62"/>
      <c r="L79" s="62"/>
      <c r="M79" s="62"/>
    </row>
    <row r="80" spans="1:13" ht="16.5" x14ac:dyDescent="0.3">
      <c r="A80" s="183"/>
      <c r="B80" s="174" t="s">
        <v>566</v>
      </c>
      <c r="C80" s="184" t="s">
        <v>567</v>
      </c>
      <c r="D80" s="176">
        <v>0</v>
      </c>
      <c r="E80" s="176">
        <v>111558</v>
      </c>
      <c r="F80" s="176">
        <f>F81</f>
        <v>112154</v>
      </c>
      <c r="G80" s="456"/>
      <c r="H80" s="456">
        <f t="shared" si="1"/>
        <v>100.53425124150665</v>
      </c>
      <c r="I80" s="62"/>
      <c r="J80" s="62"/>
      <c r="K80" s="62"/>
      <c r="L80" s="62"/>
      <c r="M80" s="62"/>
    </row>
    <row r="81" spans="1:13" ht="16.5" x14ac:dyDescent="0.3">
      <c r="A81" s="185"/>
      <c r="B81" s="157" t="s">
        <v>599</v>
      </c>
      <c r="C81" s="186" t="s">
        <v>600</v>
      </c>
      <c r="D81" s="187" t="s">
        <v>439</v>
      </c>
      <c r="E81" s="187"/>
      <c r="F81" s="187">
        <v>112154</v>
      </c>
      <c r="G81" s="160"/>
      <c r="H81" s="160"/>
      <c r="I81" s="62"/>
      <c r="J81" s="62"/>
      <c r="K81" s="62"/>
      <c r="L81" s="62"/>
      <c r="M81" s="62"/>
    </row>
    <row r="82" spans="1:13" ht="16.5" x14ac:dyDescent="0.3">
      <c r="A82" s="173"/>
      <c r="B82" s="174" t="s">
        <v>55</v>
      </c>
      <c r="C82" s="175" t="s">
        <v>56</v>
      </c>
      <c r="D82" s="176">
        <f>D83+D84</f>
        <v>477717</v>
      </c>
      <c r="E82" s="176">
        <v>508211</v>
      </c>
      <c r="F82" s="176">
        <f>F83</f>
        <v>503029</v>
      </c>
      <c r="G82" s="456">
        <f t="shared" si="0"/>
        <v>105.29853448799184</v>
      </c>
      <c r="H82" s="456">
        <f t="shared" si="1"/>
        <v>98.980344778054786</v>
      </c>
      <c r="I82" s="62"/>
      <c r="J82" s="62"/>
      <c r="K82" s="62"/>
      <c r="L82" s="62"/>
      <c r="M82" s="62"/>
    </row>
    <row r="83" spans="1:13" ht="16.5" x14ac:dyDescent="0.3">
      <c r="A83" s="180"/>
      <c r="B83" s="178" t="s">
        <v>57</v>
      </c>
      <c r="C83" s="126" t="s">
        <v>58</v>
      </c>
      <c r="D83" s="179">
        <v>86717</v>
      </c>
      <c r="E83" s="179"/>
      <c r="F83" s="179">
        <v>503029</v>
      </c>
      <c r="G83" s="160">
        <f t="shared" si="0"/>
        <v>580.08118362028199</v>
      </c>
      <c r="H83" s="160"/>
      <c r="I83" s="62"/>
      <c r="J83" s="62"/>
      <c r="K83" s="62"/>
      <c r="L83" s="62"/>
      <c r="M83" s="62"/>
    </row>
    <row r="84" spans="1:13" ht="16.5" x14ac:dyDescent="0.3">
      <c r="A84" s="180"/>
      <c r="B84" s="178" t="s">
        <v>544</v>
      </c>
      <c r="C84" s="126" t="s">
        <v>545</v>
      </c>
      <c r="D84" s="179">
        <v>391000</v>
      </c>
      <c r="E84" s="179"/>
      <c r="F84" s="179">
        <v>0</v>
      </c>
      <c r="G84" s="160">
        <f t="shared" si="0"/>
        <v>0</v>
      </c>
      <c r="H84" s="160"/>
      <c r="I84" s="62"/>
      <c r="J84" s="62"/>
      <c r="K84" s="62"/>
      <c r="L84" s="62"/>
      <c r="M84" s="62"/>
    </row>
    <row r="85" spans="1:13" ht="16.5" x14ac:dyDescent="0.3">
      <c r="A85" s="173"/>
      <c r="B85" s="174" t="s">
        <v>59</v>
      </c>
      <c r="C85" s="175" t="s">
        <v>601</v>
      </c>
      <c r="D85" s="176">
        <f>D86</f>
        <v>532557</v>
      </c>
      <c r="E85" s="176">
        <v>603692</v>
      </c>
      <c r="F85" s="176">
        <f>F86</f>
        <v>647069</v>
      </c>
      <c r="G85" s="456">
        <f t="shared" si="0"/>
        <v>121.50229928439585</v>
      </c>
      <c r="H85" s="456">
        <f t="shared" si="1"/>
        <v>107.18528653684329</v>
      </c>
      <c r="I85" s="62"/>
      <c r="J85" s="62"/>
      <c r="K85" s="62"/>
      <c r="L85" s="62"/>
      <c r="M85" s="62"/>
    </row>
    <row r="86" spans="1:13" s="5" customFormat="1" ht="16.5" x14ac:dyDescent="0.3">
      <c r="A86" s="156"/>
      <c r="B86" s="157" t="s">
        <v>400</v>
      </c>
      <c r="C86" s="188" t="s">
        <v>602</v>
      </c>
      <c r="D86" s="187">
        <v>532557</v>
      </c>
      <c r="E86" s="187"/>
      <c r="F86" s="187">
        <v>647069</v>
      </c>
      <c r="G86" s="160">
        <f t="shared" si="0"/>
        <v>121.50229928439585</v>
      </c>
      <c r="H86" s="160"/>
      <c r="I86" s="189"/>
      <c r="J86" s="189"/>
      <c r="K86" s="189"/>
      <c r="L86" s="189"/>
      <c r="M86" s="189"/>
    </row>
    <row r="87" spans="1:13" ht="16.5" x14ac:dyDescent="0.3">
      <c r="A87" s="173"/>
      <c r="B87" s="174" t="s">
        <v>425</v>
      </c>
      <c r="C87" s="175" t="s">
        <v>428</v>
      </c>
      <c r="D87" s="176">
        <f>D88</f>
        <v>12320</v>
      </c>
      <c r="E87" s="176">
        <v>9760</v>
      </c>
      <c r="F87" s="176">
        <f>F88</f>
        <v>9760</v>
      </c>
      <c r="G87" s="456">
        <f t="shared" si="0"/>
        <v>79.220779220779221</v>
      </c>
      <c r="H87" s="456">
        <f t="shared" si="1"/>
        <v>100</v>
      </c>
      <c r="I87" s="62"/>
      <c r="J87" s="62"/>
      <c r="K87" s="62"/>
      <c r="L87" s="62"/>
      <c r="M87" s="62"/>
    </row>
    <row r="88" spans="1:13" ht="16.5" x14ac:dyDescent="0.3">
      <c r="A88" s="156"/>
      <c r="B88" s="157" t="s">
        <v>426</v>
      </c>
      <c r="C88" s="188" t="s">
        <v>427</v>
      </c>
      <c r="D88" s="187">
        <v>12320</v>
      </c>
      <c r="E88" s="187"/>
      <c r="F88" s="187">
        <v>9760</v>
      </c>
      <c r="G88" s="160">
        <f t="shared" si="0"/>
        <v>79.220779220779221</v>
      </c>
      <c r="H88" s="160"/>
      <c r="I88" s="62"/>
      <c r="J88" s="62"/>
      <c r="K88" s="62"/>
      <c r="L88" s="62"/>
      <c r="M88" s="62"/>
    </row>
    <row r="89" spans="1:13" ht="16.5" x14ac:dyDescent="0.3">
      <c r="A89" s="173"/>
      <c r="B89" s="174" t="s">
        <v>393</v>
      </c>
      <c r="C89" s="175" t="s">
        <v>394</v>
      </c>
      <c r="D89" s="176">
        <f>D90</f>
        <v>728224</v>
      </c>
      <c r="E89" s="176">
        <v>551551</v>
      </c>
      <c r="F89" s="176">
        <f>F90</f>
        <v>559301</v>
      </c>
      <c r="G89" s="456">
        <f t="shared" si="0"/>
        <v>76.803428615371089</v>
      </c>
      <c r="H89" s="456">
        <f t="shared" si="1"/>
        <v>101.40512844687073</v>
      </c>
      <c r="I89" s="62"/>
      <c r="J89" s="62"/>
      <c r="K89" s="62"/>
      <c r="L89" s="62"/>
      <c r="M89" s="62"/>
    </row>
    <row r="90" spans="1:13" ht="16.5" x14ac:dyDescent="0.3">
      <c r="A90" s="156"/>
      <c r="B90" s="157" t="s">
        <v>401</v>
      </c>
      <c r="C90" s="188" t="s">
        <v>402</v>
      </c>
      <c r="D90" s="187">
        <v>728224</v>
      </c>
      <c r="E90" s="187"/>
      <c r="F90" s="187">
        <v>559301</v>
      </c>
      <c r="G90" s="160">
        <f t="shared" si="0"/>
        <v>76.803428615371089</v>
      </c>
      <c r="H90" s="160"/>
      <c r="I90" s="62"/>
      <c r="J90" s="62"/>
      <c r="K90" s="62"/>
      <c r="L90" s="62"/>
      <c r="M90" s="62"/>
    </row>
    <row r="91" spans="1:13" ht="16.5" x14ac:dyDescent="0.3">
      <c r="A91" s="169"/>
      <c r="B91" s="170" t="s">
        <v>60</v>
      </c>
      <c r="C91" s="171" t="s">
        <v>61</v>
      </c>
      <c r="D91" s="172">
        <f>D92+D95</f>
        <v>928823</v>
      </c>
      <c r="E91" s="172">
        <f>E92+E95</f>
        <v>1100000</v>
      </c>
      <c r="F91" s="172">
        <f>F92+F95</f>
        <v>1084850</v>
      </c>
      <c r="G91" s="455">
        <f t="shared" si="0"/>
        <v>116.79835662984229</v>
      </c>
      <c r="H91" s="455">
        <f t="shared" si="1"/>
        <v>98.622727272727275</v>
      </c>
      <c r="I91" s="62"/>
      <c r="J91" s="62"/>
      <c r="K91" s="62"/>
      <c r="L91" s="62"/>
      <c r="M91" s="62"/>
    </row>
    <row r="92" spans="1:13" ht="16.5" x14ac:dyDescent="0.3">
      <c r="A92" s="173"/>
      <c r="B92" s="174" t="s">
        <v>62</v>
      </c>
      <c r="C92" s="175" t="s">
        <v>63</v>
      </c>
      <c r="D92" s="176">
        <f>D93+D94</f>
        <v>78</v>
      </c>
      <c r="E92" s="176">
        <v>2000</v>
      </c>
      <c r="F92" s="176">
        <f>F93+F94</f>
        <v>511</v>
      </c>
      <c r="G92" s="456">
        <f t="shared" si="0"/>
        <v>655.12820512820508</v>
      </c>
      <c r="H92" s="456">
        <f t="shared" si="1"/>
        <v>25.55</v>
      </c>
      <c r="I92" s="62"/>
      <c r="J92" s="62"/>
      <c r="K92" s="62"/>
      <c r="L92" s="62"/>
      <c r="M92" s="62"/>
    </row>
    <row r="93" spans="1:13" ht="16.5" x14ac:dyDescent="0.3">
      <c r="A93" s="180"/>
      <c r="B93" s="178" t="s">
        <v>419</v>
      </c>
      <c r="C93" s="126" t="s">
        <v>64</v>
      </c>
      <c r="D93" s="179">
        <v>62</v>
      </c>
      <c r="E93" s="179"/>
      <c r="F93" s="179">
        <v>76</v>
      </c>
      <c r="G93" s="160">
        <f t="shared" si="0"/>
        <v>122.58064516129032</v>
      </c>
      <c r="H93" s="160"/>
      <c r="I93" s="62"/>
      <c r="J93" s="62"/>
      <c r="K93" s="62"/>
      <c r="L93" s="62"/>
      <c r="M93" s="62"/>
    </row>
    <row r="94" spans="1:13" ht="16.5" x14ac:dyDescent="0.3">
      <c r="A94" s="180"/>
      <c r="B94" s="178" t="s">
        <v>403</v>
      </c>
      <c r="C94" s="126" t="s">
        <v>65</v>
      </c>
      <c r="D94" s="179">
        <v>16</v>
      </c>
      <c r="E94" s="179"/>
      <c r="F94" s="179">
        <v>435</v>
      </c>
      <c r="G94" s="160">
        <f t="shared" si="0"/>
        <v>2718.75</v>
      </c>
      <c r="H94" s="160"/>
      <c r="I94" s="62"/>
      <c r="J94" s="62"/>
      <c r="K94" s="62"/>
      <c r="L94" s="62"/>
      <c r="M94" s="62"/>
    </row>
    <row r="95" spans="1:13" ht="16.5" x14ac:dyDescent="0.3">
      <c r="A95" s="173"/>
      <c r="B95" s="174" t="s">
        <v>66</v>
      </c>
      <c r="C95" s="175" t="s">
        <v>67</v>
      </c>
      <c r="D95" s="176">
        <f>D96+D97+D98+D99</f>
        <v>928745</v>
      </c>
      <c r="E95" s="176">
        <v>1098000</v>
      </c>
      <c r="F95" s="176">
        <f>F96+F97+F98+F99</f>
        <v>1084339</v>
      </c>
      <c r="G95" s="456">
        <f t="shared" si="0"/>
        <v>116.75314537359556</v>
      </c>
      <c r="H95" s="456">
        <f t="shared" si="1"/>
        <v>98.75582877959927</v>
      </c>
      <c r="I95" s="62"/>
      <c r="J95" s="62"/>
      <c r="K95" s="62"/>
      <c r="L95" s="62"/>
      <c r="M95" s="62"/>
    </row>
    <row r="96" spans="1:13" ht="16.5" x14ac:dyDescent="0.3">
      <c r="A96" s="156"/>
      <c r="B96" s="157" t="s">
        <v>68</v>
      </c>
      <c r="C96" s="188" t="s">
        <v>69</v>
      </c>
      <c r="D96" s="187">
        <v>495003</v>
      </c>
      <c r="E96" s="187"/>
      <c r="F96" s="187">
        <v>462390</v>
      </c>
      <c r="G96" s="160">
        <f t="shared" si="0"/>
        <v>93.411555081484352</v>
      </c>
      <c r="H96" s="160"/>
      <c r="I96" s="62"/>
      <c r="J96" s="62"/>
      <c r="K96" s="62"/>
      <c r="L96" s="62"/>
      <c r="M96" s="62"/>
    </row>
    <row r="97" spans="1:13" ht="16.5" x14ac:dyDescent="0.3">
      <c r="A97" s="156"/>
      <c r="B97" s="157" t="s">
        <v>70</v>
      </c>
      <c r="C97" s="188" t="s">
        <v>71</v>
      </c>
      <c r="D97" s="187">
        <v>136705</v>
      </c>
      <c r="E97" s="187"/>
      <c r="F97" s="187">
        <v>107294</v>
      </c>
      <c r="G97" s="160">
        <f t="shared" si="0"/>
        <v>78.485790570937425</v>
      </c>
      <c r="H97" s="160"/>
      <c r="I97" s="62"/>
      <c r="J97" s="62"/>
      <c r="K97" s="62"/>
      <c r="L97" s="62"/>
      <c r="M97" s="62"/>
    </row>
    <row r="98" spans="1:13" ht="16.5" x14ac:dyDescent="0.3">
      <c r="A98" s="156"/>
      <c r="B98" s="157" t="s">
        <v>72</v>
      </c>
      <c r="C98" s="188" t="s">
        <v>73</v>
      </c>
      <c r="D98" s="187">
        <v>247902</v>
      </c>
      <c r="E98" s="187"/>
      <c r="F98" s="187">
        <v>452403</v>
      </c>
      <c r="G98" s="160">
        <f t="shared" si="0"/>
        <v>182.49267855846261</v>
      </c>
      <c r="H98" s="160"/>
      <c r="I98" s="62"/>
      <c r="J98" s="62"/>
      <c r="K98" s="62"/>
      <c r="L98" s="62"/>
      <c r="M98" s="62"/>
    </row>
    <row r="99" spans="1:13" ht="16.5" x14ac:dyDescent="0.3">
      <c r="A99" s="156"/>
      <c r="B99" s="157" t="s">
        <v>74</v>
      </c>
      <c r="C99" s="188" t="s">
        <v>75</v>
      </c>
      <c r="D99" s="187">
        <v>49135</v>
      </c>
      <c r="E99" s="187"/>
      <c r="F99" s="187">
        <v>62252</v>
      </c>
      <c r="G99" s="160">
        <f t="shared" si="0"/>
        <v>126.69583799735422</v>
      </c>
      <c r="H99" s="160"/>
      <c r="I99" s="62"/>
      <c r="J99" s="62"/>
      <c r="K99" s="62"/>
      <c r="L99" s="62"/>
      <c r="M99" s="62"/>
    </row>
    <row r="100" spans="1:13" ht="33" x14ac:dyDescent="0.3">
      <c r="A100" s="169"/>
      <c r="B100" s="170" t="s">
        <v>76</v>
      </c>
      <c r="C100" s="190" t="s">
        <v>77</v>
      </c>
      <c r="D100" s="172">
        <f>D101+D104+D107</f>
        <v>3100319</v>
      </c>
      <c r="E100" s="172">
        <f>E101+E104+E107</f>
        <v>2521000</v>
      </c>
      <c r="F100" s="172">
        <f>F101+F104+F107</f>
        <v>2459184</v>
      </c>
      <c r="G100" s="455">
        <f t="shared" si="0"/>
        <v>79.320353808753225</v>
      </c>
      <c r="H100" s="455">
        <f t="shared" si="1"/>
        <v>97.547957159857205</v>
      </c>
      <c r="I100" s="62"/>
      <c r="J100" s="62"/>
      <c r="K100" s="62"/>
      <c r="L100" s="62"/>
      <c r="M100" s="62"/>
    </row>
    <row r="101" spans="1:13" ht="16.5" x14ac:dyDescent="0.3">
      <c r="A101" s="173"/>
      <c r="B101" s="174" t="s">
        <v>78</v>
      </c>
      <c r="C101" s="175" t="s">
        <v>79</v>
      </c>
      <c r="D101" s="176">
        <f>D102+D103</f>
        <v>244575</v>
      </c>
      <c r="E101" s="176">
        <v>121000</v>
      </c>
      <c r="F101" s="176">
        <f>F102+F103</f>
        <v>122785</v>
      </c>
      <c r="G101" s="456">
        <f t="shared" si="0"/>
        <v>50.203414085658792</v>
      </c>
      <c r="H101" s="456">
        <f t="shared" si="1"/>
        <v>101.47520661157026</v>
      </c>
      <c r="I101" s="62"/>
      <c r="J101" s="62"/>
      <c r="K101" s="62"/>
      <c r="L101" s="62"/>
      <c r="M101" s="62"/>
    </row>
    <row r="102" spans="1:13" ht="16.5" x14ac:dyDescent="0.3">
      <c r="A102" s="156"/>
      <c r="B102" s="157" t="s">
        <v>80</v>
      </c>
      <c r="C102" s="188" t="s">
        <v>81</v>
      </c>
      <c r="D102" s="187">
        <v>565</v>
      </c>
      <c r="E102" s="187"/>
      <c r="F102" s="187">
        <v>796</v>
      </c>
      <c r="G102" s="160">
        <f t="shared" si="0"/>
        <v>140.88495575221239</v>
      </c>
      <c r="H102" s="160"/>
      <c r="I102" s="62"/>
      <c r="J102" s="62"/>
      <c r="K102" s="62"/>
      <c r="L102" s="62"/>
      <c r="M102" s="62"/>
    </row>
    <row r="103" spans="1:13" ht="16.5" x14ac:dyDescent="0.3">
      <c r="A103" s="156"/>
      <c r="B103" s="157" t="s">
        <v>404</v>
      </c>
      <c r="C103" s="188" t="s">
        <v>405</v>
      </c>
      <c r="D103" s="187">
        <v>244010</v>
      </c>
      <c r="E103" s="187"/>
      <c r="F103" s="187">
        <v>121989</v>
      </c>
      <c r="G103" s="160">
        <f t="shared" si="0"/>
        <v>49.993442891684772</v>
      </c>
      <c r="H103" s="160"/>
      <c r="I103" s="62"/>
      <c r="J103" s="62"/>
      <c r="K103" s="62"/>
      <c r="L103" s="62"/>
      <c r="M103" s="62"/>
    </row>
    <row r="104" spans="1:13" ht="16.5" x14ac:dyDescent="0.3">
      <c r="A104" s="173"/>
      <c r="B104" s="174" t="s">
        <v>82</v>
      </c>
      <c r="C104" s="175" t="s">
        <v>83</v>
      </c>
      <c r="D104" s="176">
        <f>D105+D106</f>
        <v>889862</v>
      </c>
      <c r="E104" s="176">
        <v>300000</v>
      </c>
      <c r="F104" s="176">
        <f>F105+F106</f>
        <v>290529</v>
      </c>
      <c r="G104" s="456">
        <f t="shared" si="0"/>
        <v>32.648770258759221</v>
      </c>
      <c r="H104" s="456">
        <f t="shared" si="1"/>
        <v>96.843000000000004</v>
      </c>
      <c r="I104" s="62"/>
      <c r="J104" s="62"/>
      <c r="K104" s="62"/>
      <c r="L104" s="62"/>
      <c r="M104" s="62"/>
    </row>
    <row r="105" spans="1:13" ht="16.5" x14ac:dyDescent="0.3">
      <c r="A105" s="156"/>
      <c r="B105" s="157" t="s">
        <v>84</v>
      </c>
      <c r="C105" s="188" t="s">
        <v>85</v>
      </c>
      <c r="D105" s="187">
        <v>95727</v>
      </c>
      <c r="E105" s="187"/>
      <c r="F105" s="187">
        <v>42324</v>
      </c>
      <c r="G105" s="160">
        <f t="shared" si="0"/>
        <v>44.21323137672757</v>
      </c>
      <c r="H105" s="160"/>
      <c r="I105" s="62"/>
      <c r="J105" s="62"/>
      <c r="K105" s="62"/>
      <c r="L105" s="62"/>
      <c r="M105" s="62"/>
    </row>
    <row r="106" spans="1:13" ht="16.5" x14ac:dyDescent="0.3">
      <c r="A106" s="156"/>
      <c r="B106" s="157" t="s">
        <v>86</v>
      </c>
      <c r="C106" s="188" t="s">
        <v>87</v>
      </c>
      <c r="D106" s="187">
        <v>794135</v>
      </c>
      <c r="E106" s="187"/>
      <c r="F106" s="187">
        <v>248205</v>
      </c>
      <c r="G106" s="160">
        <f t="shared" si="0"/>
        <v>31.254761470027137</v>
      </c>
      <c r="H106" s="160"/>
      <c r="I106" s="62"/>
      <c r="J106" s="62"/>
      <c r="K106" s="62"/>
      <c r="L106" s="62"/>
      <c r="M106" s="62"/>
    </row>
    <row r="107" spans="1:13" ht="16.5" x14ac:dyDescent="0.3">
      <c r="A107" s="173"/>
      <c r="B107" s="174" t="s">
        <v>88</v>
      </c>
      <c r="C107" s="175" t="s">
        <v>89</v>
      </c>
      <c r="D107" s="176">
        <f>D108+D109</f>
        <v>1965882</v>
      </c>
      <c r="E107" s="176">
        <v>2100000</v>
      </c>
      <c r="F107" s="176">
        <f>F108+F109</f>
        <v>2045870</v>
      </c>
      <c r="G107" s="456">
        <f t="shared" si="0"/>
        <v>104.068809826836</v>
      </c>
      <c r="H107" s="456">
        <f t="shared" si="1"/>
        <v>97.422380952380948</v>
      </c>
      <c r="I107" s="62"/>
      <c r="J107" s="62"/>
      <c r="K107" s="62"/>
      <c r="L107" s="62"/>
      <c r="M107" s="62"/>
    </row>
    <row r="108" spans="1:13" ht="16.5" x14ac:dyDescent="0.3">
      <c r="A108" s="156"/>
      <c r="B108" s="157" t="s">
        <v>90</v>
      </c>
      <c r="C108" s="188" t="s">
        <v>91</v>
      </c>
      <c r="D108" s="187">
        <v>724281</v>
      </c>
      <c r="E108" s="187"/>
      <c r="F108" s="187">
        <v>778680</v>
      </c>
      <c r="G108" s="160">
        <f t="shared" si="0"/>
        <v>107.51075894576829</v>
      </c>
      <c r="H108" s="160"/>
      <c r="I108" s="62"/>
      <c r="J108" s="62"/>
      <c r="K108" s="62"/>
      <c r="L108" s="62"/>
      <c r="M108" s="62"/>
    </row>
    <row r="109" spans="1:13" ht="16.5" x14ac:dyDescent="0.3">
      <c r="A109" s="191"/>
      <c r="B109" s="157" t="s">
        <v>92</v>
      </c>
      <c r="C109" s="188" t="s">
        <v>93</v>
      </c>
      <c r="D109" s="187">
        <v>1241601</v>
      </c>
      <c r="E109" s="187"/>
      <c r="F109" s="187">
        <v>1267190</v>
      </c>
      <c r="G109" s="160">
        <f t="shared" si="0"/>
        <v>102.06096805656568</v>
      </c>
      <c r="H109" s="160"/>
      <c r="I109" s="62"/>
      <c r="J109" s="62"/>
      <c r="K109" s="62"/>
      <c r="L109" s="62"/>
      <c r="M109" s="62"/>
    </row>
    <row r="110" spans="1:13" ht="16.5" x14ac:dyDescent="0.3">
      <c r="A110" s="169"/>
      <c r="B110" s="170" t="s">
        <v>94</v>
      </c>
      <c r="C110" s="171" t="s">
        <v>95</v>
      </c>
      <c r="D110" s="172">
        <f>D111+D113</f>
        <v>175890</v>
      </c>
      <c r="E110" s="172">
        <f>E111+E113</f>
        <v>125884</v>
      </c>
      <c r="F110" s="172">
        <f>F111+F113</f>
        <v>131297</v>
      </c>
      <c r="G110" s="455">
        <f t="shared" si="0"/>
        <v>74.647222696003183</v>
      </c>
      <c r="H110" s="455">
        <f t="shared" si="1"/>
        <v>104.29999046741445</v>
      </c>
      <c r="I110" s="62"/>
      <c r="J110" s="62"/>
      <c r="K110" s="62"/>
      <c r="L110" s="62"/>
      <c r="M110" s="62"/>
    </row>
    <row r="111" spans="1:13" ht="16.5" x14ac:dyDescent="0.3">
      <c r="A111" s="173"/>
      <c r="B111" s="174" t="s">
        <v>96</v>
      </c>
      <c r="C111" s="192" t="s">
        <v>97</v>
      </c>
      <c r="D111" s="176">
        <f>D112</f>
        <v>140990</v>
      </c>
      <c r="E111" s="176">
        <v>125884</v>
      </c>
      <c r="F111" s="176">
        <f>F112</f>
        <v>131297</v>
      </c>
      <c r="G111" s="456">
        <f t="shared" si="0"/>
        <v>93.125044329385062</v>
      </c>
      <c r="H111" s="456">
        <f t="shared" si="1"/>
        <v>104.29999046741445</v>
      </c>
      <c r="I111" s="62"/>
      <c r="J111" s="62"/>
      <c r="K111" s="62"/>
      <c r="L111" s="62"/>
      <c r="M111" s="62"/>
    </row>
    <row r="112" spans="1:13" ht="16.5" x14ac:dyDescent="0.3">
      <c r="A112" s="156"/>
      <c r="B112" s="157" t="s">
        <v>98</v>
      </c>
      <c r="C112" s="193" t="s">
        <v>99</v>
      </c>
      <c r="D112" s="187">
        <v>140990</v>
      </c>
      <c r="E112" s="187"/>
      <c r="F112" s="187">
        <v>131297</v>
      </c>
      <c r="G112" s="160">
        <f t="shared" si="0"/>
        <v>93.125044329385062</v>
      </c>
      <c r="H112" s="160"/>
      <c r="I112" s="62"/>
      <c r="J112" s="62"/>
      <c r="K112" s="62"/>
      <c r="L112" s="62"/>
      <c r="M112" s="62"/>
    </row>
    <row r="113" spans="1:13" ht="16.5" x14ac:dyDescent="0.3">
      <c r="A113" s="173"/>
      <c r="B113" s="174" t="s">
        <v>100</v>
      </c>
      <c r="C113" s="175" t="s">
        <v>101</v>
      </c>
      <c r="D113" s="176">
        <f>D114</f>
        <v>34900</v>
      </c>
      <c r="E113" s="176">
        <v>0</v>
      </c>
      <c r="F113" s="176">
        <v>0</v>
      </c>
      <c r="G113" s="456">
        <f t="shared" si="0"/>
        <v>0</v>
      </c>
      <c r="H113" s="456"/>
      <c r="I113" s="62"/>
      <c r="J113" s="62"/>
      <c r="K113" s="62"/>
      <c r="L113" s="62"/>
      <c r="M113" s="62"/>
    </row>
    <row r="114" spans="1:13" ht="16.5" x14ac:dyDescent="0.3">
      <c r="A114" s="156"/>
      <c r="B114" s="157" t="s">
        <v>406</v>
      </c>
      <c r="C114" s="188" t="s">
        <v>359</v>
      </c>
      <c r="D114" s="187">
        <v>34900</v>
      </c>
      <c r="E114" s="187"/>
      <c r="F114" s="187">
        <v>0</v>
      </c>
      <c r="G114" s="160">
        <f t="shared" si="0"/>
        <v>0</v>
      </c>
      <c r="H114" s="160"/>
      <c r="I114" s="71"/>
      <c r="J114" s="62"/>
      <c r="K114" s="62"/>
      <c r="L114" s="62"/>
      <c r="M114" s="62"/>
    </row>
    <row r="115" spans="1:13" ht="16.5" x14ac:dyDescent="0.3">
      <c r="A115" s="169"/>
      <c r="B115" s="170" t="s">
        <v>102</v>
      </c>
      <c r="C115" s="171" t="s">
        <v>103</v>
      </c>
      <c r="D115" s="172">
        <f>D116</f>
        <v>34970</v>
      </c>
      <c r="E115" s="172">
        <f>E116</f>
        <v>5000</v>
      </c>
      <c r="F115" s="172">
        <f>F116</f>
        <v>53920</v>
      </c>
      <c r="G115" s="455">
        <f t="shared" si="0"/>
        <v>154.18930511867316</v>
      </c>
      <c r="H115" s="455">
        <f t="shared" si="1"/>
        <v>1078.4000000000001</v>
      </c>
      <c r="I115" s="71"/>
      <c r="J115" s="62"/>
      <c r="K115" s="62"/>
      <c r="L115" s="62"/>
      <c r="M115" s="62"/>
    </row>
    <row r="116" spans="1:13" ht="16.5" x14ac:dyDescent="0.3">
      <c r="A116" s="173"/>
      <c r="B116" s="174" t="s">
        <v>104</v>
      </c>
      <c r="C116" s="175" t="s">
        <v>95</v>
      </c>
      <c r="D116" s="176">
        <f>D117</f>
        <v>34970</v>
      </c>
      <c r="E116" s="176">
        <v>5000</v>
      </c>
      <c r="F116" s="176">
        <f>F117</f>
        <v>53920</v>
      </c>
      <c r="G116" s="456">
        <f t="shared" si="0"/>
        <v>154.18930511867316</v>
      </c>
      <c r="H116" s="456">
        <f t="shared" si="1"/>
        <v>1078.4000000000001</v>
      </c>
      <c r="I116" s="71"/>
      <c r="J116" s="62"/>
      <c r="K116" s="62"/>
      <c r="L116" s="62"/>
      <c r="M116" s="62"/>
    </row>
    <row r="117" spans="1:13" ht="16.5" x14ac:dyDescent="0.3">
      <c r="A117" s="156"/>
      <c r="B117" s="157" t="s">
        <v>105</v>
      </c>
      <c r="C117" s="188" t="s">
        <v>95</v>
      </c>
      <c r="D117" s="187">
        <v>34970</v>
      </c>
      <c r="E117" s="187"/>
      <c r="F117" s="187">
        <v>53920</v>
      </c>
      <c r="G117" s="160"/>
      <c r="H117" s="160"/>
      <c r="I117" s="194"/>
      <c r="J117" s="62"/>
      <c r="K117" s="62"/>
      <c r="L117" s="62"/>
      <c r="M117" s="62"/>
    </row>
    <row r="118" spans="1:13" ht="16.5" x14ac:dyDescent="0.3">
      <c r="A118" s="195"/>
      <c r="B118" s="196"/>
      <c r="C118" s="197"/>
      <c r="D118" s="198"/>
      <c r="E118" s="198"/>
      <c r="F118" s="194"/>
      <c r="G118" s="62"/>
      <c r="H118" s="62"/>
      <c r="I118" s="62"/>
      <c r="J118" s="62"/>
      <c r="K118" s="62"/>
      <c r="L118" s="62"/>
      <c r="M118" s="62"/>
    </row>
    <row r="119" spans="1:13" ht="16.5" x14ac:dyDescent="0.3">
      <c r="A119" s="146"/>
      <c r="B119" s="106"/>
      <c r="C119" s="147" t="s">
        <v>24</v>
      </c>
      <c r="D119" s="148" t="s">
        <v>541</v>
      </c>
      <c r="E119" s="148" t="s">
        <v>542</v>
      </c>
      <c r="F119" s="148" t="s">
        <v>543</v>
      </c>
      <c r="G119" s="148" t="s">
        <v>3</v>
      </c>
      <c r="H119" s="149" t="s">
        <v>3</v>
      </c>
      <c r="I119" s="62"/>
      <c r="J119" s="62"/>
      <c r="K119" s="62"/>
      <c r="L119" s="62"/>
      <c r="M119" s="62"/>
    </row>
    <row r="120" spans="1:13" ht="16.5" x14ac:dyDescent="0.3">
      <c r="A120" s="146"/>
      <c r="B120" s="106"/>
      <c r="C120" s="150"/>
      <c r="D120" s="148">
        <v>1</v>
      </c>
      <c r="E120" s="148">
        <v>2</v>
      </c>
      <c r="F120" s="148">
        <v>3</v>
      </c>
      <c r="G120" s="106" t="s">
        <v>412</v>
      </c>
      <c r="H120" s="125" t="s">
        <v>112</v>
      </c>
      <c r="I120" s="71"/>
      <c r="J120" s="62"/>
      <c r="K120" s="62"/>
      <c r="L120" s="62"/>
      <c r="M120" s="62"/>
    </row>
    <row r="121" spans="1:13" ht="16.5" x14ac:dyDescent="0.3">
      <c r="A121" s="151"/>
      <c r="B121" s="152"/>
      <c r="C121" s="153" t="s">
        <v>25</v>
      </c>
      <c r="D121" s="154"/>
      <c r="E121" s="154"/>
      <c r="F121" s="154"/>
      <c r="G121" s="154"/>
      <c r="H121" s="155"/>
      <c r="I121" s="71"/>
      <c r="J121" s="62"/>
      <c r="K121" s="62"/>
      <c r="L121" s="62"/>
      <c r="M121" s="62"/>
    </row>
    <row r="122" spans="1:13" ht="16.5" x14ac:dyDescent="0.3">
      <c r="A122" s="161"/>
      <c r="B122" s="162" t="s">
        <v>27</v>
      </c>
      <c r="C122" s="163" t="s">
        <v>28</v>
      </c>
      <c r="D122" s="164"/>
      <c r="E122" s="164"/>
      <c r="F122" s="164"/>
      <c r="G122" s="199"/>
      <c r="H122" s="200"/>
      <c r="I122" s="71"/>
      <c r="J122" s="62"/>
      <c r="K122" s="62"/>
      <c r="L122" s="62"/>
      <c r="M122" s="62"/>
    </row>
    <row r="123" spans="1:13" ht="16.5" x14ac:dyDescent="0.3">
      <c r="A123" s="165"/>
      <c r="B123" s="166" t="s">
        <v>8</v>
      </c>
      <c r="C123" s="167" t="s">
        <v>106</v>
      </c>
      <c r="D123" s="168">
        <f>D124+D127</f>
        <v>6200328</v>
      </c>
      <c r="E123" s="168">
        <f t="shared" ref="D123:F124" si="2">E124</f>
        <v>950000</v>
      </c>
      <c r="F123" s="168">
        <f t="shared" si="2"/>
        <v>949565</v>
      </c>
      <c r="G123" s="454">
        <f>F123/D123*100</f>
        <v>15.31475431622327</v>
      </c>
      <c r="H123" s="454">
        <f>F123/E123*100</f>
        <v>99.954210526315791</v>
      </c>
      <c r="I123" s="71"/>
      <c r="J123" s="62"/>
      <c r="K123" s="62"/>
      <c r="L123" s="62"/>
      <c r="M123" s="62"/>
    </row>
    <row r="124" spans="1:13" ht="16.5" x14ac:dyDescent="0.3">
      <c r="A124" s="169"/>
      <c r="B124" s="170" t="s">
        <v>107</v>
      </c>
      <c r="C124" s="171" t="s">
        <v>108</v>
      </c>
      <c r="D124" s="172">
        <f t="shared" si="2"/>
        <v>3584989</v>
      </c>
      <c r="E124" s="172">
        <f t="shared" si="2"/>
        <v>950000</v>
      </c>
      <c r="F124" s="172">
        <f t="shared" si="2"/>
        <v>949565</v>
      </c>
      <c r="G124" s="455">
        <f t="shared" ref="G124:G129" si="3">F124/D124*100</f>
        <v>26.487250030613762</v>
      </c>
      <c r="H124" s="455">
        <f t="shared" ref="H124:H125" si="4">F124/E124*100</f>
        <v>99.954210526315791</v>
      </c>
      <c r="I124" s="71"/>
      <c r="J124" s="62"/>
      <c r="K124" s="62"/>
      <c r="L124" s="62"/>
      <c r="M124" s="62"/>
    </row>
    <row r="125" spans="1:13" ht="16.5" x14ac:dyDescent="0.3">
      <c r="A125" s="173"/>
      <c r="B125" s="174" t="s">
        <v>109</v>
      </c>
      <c r="C125" s="175" t="s">
        <v>110</v>
      </c>
      <c r="D125" s="176">
        <f>D126</f>
        <v>3584989</v>
      </c>
      <c r="E125" s="176">
        <v>950000</v>
      </c>
      <c r="F125" s="176">
        <f>F126</f>
        <v>949565</v>
      </c>
      <c r="G125" s="456">
        <f t="shared" si="3"/>
        <v>26.487250030613762</v>
      </c>
      <c r="H125" s="456">
        <f t="shared" si="4"/>
        <v>99.954210526315791</v>
      </c>
      <c r="I125" s="71"/>
      <c r="J125" s="62"/>
      <c r="K125" s="62"/>
      <c r="L125" s="62"/>
      <c r="M125" s="62"/>
    </row>
    <row r="126" spans="1:13" ht="16.5" x14ac:dyDescent="0.3">
      <c r="A126" s="156"/>
      <c r="B126" s="157" t="s">
        <v>407</v>
      </c>
      <c r="C126" s="188" t="s">
        <v>408</v>
      </c>
      <c r="D126" s="187">
        <v>3584989</v>
      </c>
      <c r="E126" s="187"/>
      <c r="F126" s="187">
        <v>949565</v>
      </c>
      <c r="G126" s="457">
        <f t="shared" si="3"/>
        <v>26.487250030613762</v>
      </c>
      <c r="H126" s="457"/>
      <c r="I126" s="71"/>
      <c r="J126" s="62"/>
      <c r="K126" s="62"/>
      <c r="L126" s="62"/>
      <c r="M126" s="62"/>
    </row>
    <row r="127" spans="1:13" ht="16.5" x14ac:dyDescent="0.3">
      <c r="A127" s="204"/>
      <c r="B127" s="170" t="s">
        <v>546</v>
      </c>
      <c r="C127" s="171" t="s">
        <v>549</v>
      </c>
      <c r="D127" s="172">
        <f>D128</f>
        <v>2615339</v>
      </c>
      <c r="E127" s="172">
        <f>E128</f>
        <v>0</v>
      </c>
      <c r="F127" s="172">
        <v>0</v>
      </c>
      <c r="G127" s="455">
        <f t="shared" si="3"/>
        <v>0</v>
      </c>
      <c r="H127" s="455"/>
      <c r="I127" s="71"/>
      <c r="J127" s="62"/>
      <c r="K127" s="62"/>
      <c r="L127" s="62"/>
      <c r="M127" s="62"/>
    </row>
    <row r="128" spans="1:13" ht="16.5" x14ac:dyDescent="0.3">
      <c r="A128" s="173"/>
      <c r="B128" s="174" t="s">
        <v>547</v>
      </c>
      <c r="C128" s="175" t="s">
        <v>550</v>
      </c>
      <c r="D128" s="176">
        <f>D129</f>
        <v>2615339</v>
      </c>
      <c r="E128" s="176">
        <v>0</v>
      </c>
      <c r="F128" s="176">
        <v>0</v>
      </c>
      <c r="G128" s="456">
        <f t="shared" si="3"/>
        <v>0</v>
      </c>
      <c r="H128" s="456"/>
      <c r="I128" s="71"/>
      <c r="J128" s="62"/>
      <c r="K128" s="62"/>
      <c r="L128" s="62"/>
      <c r="M128" s="62"/>
    </row>
    <row r="129" spans="1:13" ht="16.5" x14ac:dyDescent="0.3">
      <c r="A129" s="156"/>
      <c r="B129" s="157" t="s">
        <v>548</v>
      </c>
      <c r="C129" s="188" t="s">
        <v>551</v>
      </c>
      <c r="D129" s="187">
        <v>2615339</v>
      </c>
      <c r="E129" s="187"/>
      <c r="F129" s="187">
        <v>0</v>
      </c>
      <c r="G129" s="457">
        <f t="shared" si="3"/>
        <v>0</v>
      </c>
      <c r="H129" s="457"/>
      <c r="I129" s="71"/>
      <c r="J129" s="62"/>
      <c r="K129" s="62"/>
      <c r="L129" s="62"/>
      <c r="M129" s="62"/>
    </row>
    <row r="130" spans="1:13" ht="16.5" x14ac:dyDescent="0.3">
      <c r="A130" s="195"/>
      <c r="B130" s="196"/>
      <c r="C130" s="197"/>
      <c r="D130" s="205"/>
      <c r="E130" s="198"/>
      <c r="F130" s="198"/>
      <c r="G130" s="198"/>
      <c r="H130" s="194"/>
      <c r="I130" s="71"/>
      <c r="J130" s="71"/>
      <c r="K130" s="71"/>
      <c r="L130" s="62"/>
      <c r="M130" s="62"/>
    </row>
    <row r="131" spans="1:13" ht="16.5" x14ac:dyDescent="0.3">
      <c r="A131" s="146"/>
      <c r="B131" s="106"/>
      <c r="C131" s="147" t="s">
        <v>111</v>
      </c>
      <c r="D131" s="148" t="s">
        <v>541</v>
      </c>
      <c r="E131" s="148" t="s">
        <v>542</v>
      </c>
      <c r="F131" s="148" t="s">
        <v>543</v>
      </c>
      <c r="G131" s="148" t="s">
        <v>3</v>
      </c>
      <c r="H131" s="149" t="s">
        <v>3</v>
      </c>
      <c r="I131" s="71"/>
      <c r="J131" s="71"/>
      <c r="K131" s="71"/>
      <c r="L131" s="62"/>
      <c r="M131" s="62"/>
    </row>
    <row r="132" spans="1:13" ht="16.5" x14ac:dyDescent="0.3">
      <c r="A132" s="146"/>
      <c r="B132" s="106"/>
      <c r="C132" s="150"/>
      <c r="D132" s="148">
        <v>1</v>
      </c>
      <c r="E132" s="148">
        <v>2</v>
      </c>
      <c r="F132" s="148">
        <v>3</v>
      </c>
      <c r="G132" s="106" t="s">
        <v>412</v>
      </c>
      <c r="H132" s="125" t="s">
        <v>112</v>
      </c>
      <c r="I132" s="71"/>
      <c r="J132" s="71"/>
      <c r="K132" s="71"/>
      <c r="L132" s="62"/>
      <c r="M132" s="62"/>
    </row>
    <row r="133" spans="1:13" ht="16.5" x14ac:dyDescent="0.3">
      <c r="A133" s="151"/>
      <c r="B133" s="152"/>
      <c r="C133" s="153" t="s">
        <v>25</v>
      </c>
      <c r="D133" s="154"/>
      <c r="E133" s="154"/>
      <c r="F133" s="154"/>
      <c r="G133" s="154"/>
      <c r="H133" s="155"/>
      <c r="I133" s="71"/>
      <c r="J133" s="71"/>
      <c r="K133" s="62"/>
      <c r="L133" s="62"/>
      <c r="M133" s="62"/>
    </row>
    <row r="134" spans="1:13" ht="16.5" x14ac:dyDescent="0.3">
      <c r="A134" s="161"/>
      <c r="B134" s="162" t="s">
        <v>113</v>
      </c>
      <c r="C134" s="163" t="s">
        <v>114</v>
      </c>
      <c r="D134" s="164"/>
      <c r="E134" s="164"/>
      <c r="F134" s="164"/>
      <c r="G134" s="164"/>
      <c r="H134" s="200"/>
      <c r="I134" s="194"/>
      <c r="J134" s="194"/>
      <c r="K134" s="62"/>
      <c r="L134" s="62"/>
      <c r="M134" s="62"/>
    </row>
    <row r="135" spans="1:13" ht="16.5" x14ac:dyDescent="0.3">
      <c r="A135" s="156"/>
      <c r="B135" s="206" t="s">
        <v>115</v>
      </c>
      <c r="C135" s="126" t="s">
        <v>116</v>
      </c>
      <c r="D135" s="187">
        <v>10949369</v>
      </c>
      <c r="E135" s="187">
        <v>9537320</v>
      </c>
      <c r="F135" s="187">
        <v>9892523</v>
      </c>
      <c r="G135" s="458">
        <f>F135/D135*100</f>
        <v>90.347882147363919</v>
      </c>
      <c r="H135" s="458">
        <f>F135/E135*100</f>
        <v>103.72434813972897</v>
      </c>
      <c r="I135" s="194"/>
      <c r="J135" s="194"/>
      <c r="K135" s="62"/>
      <c r="L135" s="62"/>
      <c r="M135" s="62"/>
    </row>
    <row r="136" spans="1:13" ht="16.5" x14ac:dyDescent="0.3">
      <c r="A136" s="156"/>
      <c r="B136" s="206" t="s">
        <v>117</v>
      </c>
      <c r="C136" s="126" t="s">
        <v>118</v>
      </c>
      <c r="D136" s="187">
        <v>140990</v>
      </c>
      <c r="E136" s="187">
        <v>97997</v>
      </c>
      <c r="F136" s="187">
        <v>106768</v>
      </c>
      <c r="G136" s="458">
        <f t="shared" ref="G136:G146" si="5">F136/D136*100</f>
        <v>75.727356550109931</v>
      </c>
      <c r="H136" s="458">
        <f t="shared" ref="H136:H146" si="6">F136/E136*100</f>
        <v>108.95027398797923</v>
      </c>
      <c r="I136" s="194"/>
      <c r="J136" s="194"/>
      <c r="K136" s="62"/>
      <c r="L136" s="62"/>
      <c r="M136" s="62"/>
    </row>
    <row r="137" spans="1:13" ht="16.5" x14ac:dyDescent="0.3">
      <c r="A137" s="156"/>
      <c r="B137" s="206" t="s">
        <v>119</v>
      </c>
      <c r="C137" s="126" t="s">
        <v>120</v>
      </c>
      <c r="D137" s="187">
        <v>47867</v>
      </c>
      <c r="E137" s="187">
        <v>60000</v>
      </c>
      <c r="F137" s="187">
        <v>56338</v>
      </c>
      <c r="G137" s="458">
        <f t="shared" si="5"/>
        <v>117.69695197108656</v>
      </c>
      <c r="H137" s="458">
        <f t="shared" si="6"/>
        <v>93.896666666666661</v>
      </c>
      <c r="I137" s="194"/>
      <c r="J137" s="194"/>
      <c r="K137" s="62"/>
      <c r="L137" s="62"/>
      <c r="M137" s="62"/>
    </row>
    <row r="138" spans="1:13" ht="16.5" x14ac:dyDescent="0.3">
      <c r="A138" s="156"/>
      <c r="B138" s="206" t="s">
        <v>121</v>
      </c>
      <c r="C138" s="126" t="s">
        <v>122</v>
      </c>
      <c r="D138" s="187">
        <v>3101066</v>
      </c>
      <c r="E138" s="187">
        <v>2413880</v>
      </c>
      <c r="F138" s="187">
        <v>2350098</v>
      </c>
      <c r="G138" s="458">
        <f t="shared" si="5"/>
        <v>75.783553139468822</v>
      </c>
      <c r="H138" s="458">
        <f t="shared" si="6"/>
        <v>97.357697980015573</v>
      </c>
      <c r="I138" s="194"/>
      <c r="J138" s="194"/>
      <c r="K138" s="62"/>
      <c r="L138" s="62"/>
      <c r="M138" s="62"/>
    </row>
    <row r="139" spans="1:13" ht="16.5" x14ac:dyDescent="0.3">
      <c r="A139" s="156"/>
      <c r="B139" s="206" t="s">
        <v>123</v>
      </c>
      <c r="C139" s="126" t="s">
        <v>124</v>
      </c>
      <c r="D139" s="187">
        <v>99037</v>
      </c>
      <c r="E139" s="187">
        <v>98158</v>
      </c>
      <c r="F139" s="187">
        <v>225476</v>
      </c>
      <c r="G139" s="458">
        <f t="shared" si="5"/>
        <v>227.66844714601615</v>
      </c>
      <c r="H139" s="458">
        <f t="shared" si="6"/>
        <v>229.70720674830375</v>
      </c>
      <c r="I139" s="194"/>
      <c r="J139" s="194"/>
      <c r="K139" s="62"/>
      <c r="L139" s="62"/>
      <c r="M139" s="62"/>
    </row>
    <row r="140" spans="1:13" ht="16.5" x14ac:dyDescent="0.3">
      <c r="A140" s="156"/>
      <c r="B140" s="206" t="s">
        <v>125</v>
      </c>
      <c r="C140" s="126" t="s">
        <v>126</v>
      </c>
      <c r="D140" s="187">
        <v>391000</v>
      </c>
      <c r="E140" s="187">
        <v>132500</v>
      </c>
      <c r="F140" s="187">
        <v>0</v>
      </c>
      <c r="G140" s="458">
        <f t="shared" si="5"/>
        <v>0</v>
      </c>
      <c r="H140" s="458">
        <f t="shared" si="6"/>
        <v>0</v>
      </c>
      <c r="I140" s="194"/>
      <c r="J140" s="194"/>
      <c r="K140" s="62"/>
      <c r="L140" s="62"/>
      <c r="M140" s="62"/>
    </row>
    <row r="141" spans="1:13" ht="16.5" x14ac:dyDescent="0.3">
      <c r="A141" s="156"/>
      <c r="B141" s="206" t="s">
        <v>395</v>
      </c>
      <c r="C141" s="126" t="s">
        <v>396</v>
      </c>
      <c r="D141" s="187">
        <v>728224</v>
      </c>
      <c r="E141" s="187">
        <v>551551</v>
      </c>
      <c r="F141" s="187">
        <v>555943</v>
      </c>
      <c r="G141" s="458">
        <f t="shared" si="5"/>
        <v>76.342306762754319</v>
      </c>
      <c r="H141" s="458">
        <f t="shared" si="6"/>
        <v>100.79629988885887</v>
      </c>
      <c r="I141" s="194"/>
      <c r="J141" s="194"/>
      <c r="K141" s="62"/>
      <c r="L141" s="62"/>
      <c r="M141" s="62"/>
    </row>
    <row r="142" spans="1:13" ht="16.5" x14ac:dyDescent="0.3">
      <c r="A142" s="156"/>
      <c r="B142" s="206" t="s">
        <v>430</v>
      </c>
      <c r="C142" s="126" t="s">
        <v>432</v>
      </c>
      <c r="D142" s="187">
        <v>532557</v>
      </c>
      <c r="E142" s="187">
        <v>603692</v>
      </c>
      <c r="F142" s="187">
        <v>647069</v>
      </c>
      <c r="G142" s="458">
        <f t="shared" si="5"/>
        <v>121.50229928439585</v>
      </c>
      <c r="H142" s="458">
        <f t="shared" si="6"/>
        <v>107.18528653684329</v>
      </c>
      <c r="I142" s="194"/>
      <c r="J142" s="194"/>
      <c r="K142" s="62"/>
      <c r="L142" s="62"/>
      <c r="M142" s="62"/>
    </row>
    <row r="143" spans="1:13" ht="16.5" x14ac:dyDescent="0.3">
      <c r="A143" s="156"/>
      <c r="B143" s="206" t="s">
        <v>431</v>
      </c>
      <c r="C143" s="126" t="s">
        <v>429</v>
      </c>
      <c r="D143" s="187">
        <v>0</v>
      </c>
      <c r="E143" s="187">
        <v>111558</v>
      </c>
      <c r="F143" s="187">
        <v>112154</v>
      </c>
      <c r="G143" s="458"/>
      <c r="H143" s="458">
        <f t="shared" si="6"/>
        <v>100.53425124150665</v>
      </c>
      <c r="I143" s="194"/>
      <c r="J143" s="194"/>
      <c r="K143" s="207"/>
      <c r="L143" s="62"/>
      <c r="M143" s="62"/>
    </row>
    <row r="144" spans="1:13" ht="16.5" x14ac:dyDescent="0.3">
      <c r="A144" s="156"/>
      <c r="B144" s="206" t="s">
        <v>30</v>
      </c>
      <c r="C144" s="126" t="s">
        <v>127</v>
      </c>
      <c r="D144" s="187">
        <v>34900</v>
      </c>
      <c r="E144" s="187">
        <v>0</v>
      </c>
      <c r="F144" s="187">
        <v>0</v>
      </c>
      <c r="G144" s="458">
        <f t="shared" si="5"/>
        <v>0</v>
      </c>
      <c r="H144" s="458"/>
      <c r="I144" s="194"/>
      <c r="J144" s="194"/>
      <c r="K144" s="62"/>
      <c r="L144" s="62"/>
      <c r="M144" s="62"/>
    </row>
    <row r="145" spans="1:13" ht="16.5" x14ac:dyDescent="0.3">
      <c r="A145" s="156"/>
      <c r="B145" s="206" t="s">
        <v>107</v>
      </c>
      <c r="C145" s="126" t="s">
        <v>128</v>
      </c>
      <c r="D145" s="187">
        <v>6200328</v>
      </c>
      <c r="E145" s="187">
        <v>950000</v>
      </c>
      <c r="F145" s="187">
        <v>949565</v>
      </c>
      <c r="G145" s="458">
        <f t="shared" si="5"/>
        <v>15.31475431622327</v>
      </c>
      <c r="H145" s="458">
        <f t="shared" si="6"/>
        <v>99.954210526315791</v>
      </c>
      <c r="I145" s="194"/>
      <c r="J145" s="194"/>
      <c r="K145" s="62"/>
      <c r="L145" s="62"/>
      <c r="M145" s="62"/>
    </row>
    <row r="146" spans="1:13" ht="16.5" x14ac:dyDescent="0.3">
      <c r="A146" s="156"/>
      <c r="B146" s="157"/>
      <c r="C146" s="208" t="s">
        <v>129</v>
      </c>
      <c r="D146" s="159">
        <f>D135+D136+D137+D138+D139+D140+D141+D144+D145+D142</f>
        <v>22225338</v>
      </c>
      <c r="E146" s="159">
        <f>E135+E136+E137+E138+E139+E140+E141+E142+E143+E144+E145</f>
        <v>14556656</v>
      </c>
      <c r="F146" s="159">
        <f>F135+F136+F137+F138+F139+F140+F141+F142+F143+F144+F145</f>
        <v>14895934</v>
      </c>
      <c r="G146" s="458">
        <f t="shared" si="5"/>
        <v>67.022305802503439</v>
      </c>
      <c r="H146" s="458">
        <f t="shared" si="6"/>
        <v>102.33074134608937</v>
      </c>
      <c r="I146" s="194"/>
      <c r="J146" s="62"/>
      <c r="K146" s="62"/>
      <c r="L146" s="62"/>
      <c r="M146" s="62"/>
    </row>
    <row r="147" spans="1:13" ht="16.5" x14ac:dyDescent="0.3">
      <c r="A147" s="195"/>
      <c r="B147" s="196"/>
      <c r="C147" s="197"/>
      <c r="D147" s="205"/>
      <c r="E147" s="198"/>
      <c r="F147" s="198"/>
      <c r="G147" s="198"/>
      <c r="H147" s="194"/>
      <c r="I147" s="62"/>
      <c r="J147" s="62"/>
      <c r="K147" s="62"/>
      <c r="L147" s="62"/>
      <c r="M147" s="62"/>
    </row>
    <row r="148" spans="1:13" ht="16.5" x14ac:dyDescent="0.3">
      <c r="A148" s="146"/>
      <c r="B148" s="106"/>
      <c r="C148" s="107" t="s">
        <v>130</v>
      </c>
      <c r="D148" s="148" t="s">
        <v>541</v>
      </c>
      <c r="E148" s="148" t="s">
        <v>542</v>
      </c>
      <c r="F148" s="148" t="s">
        <v>543</v>
      </c>
      <c r="G148" s="148" t="s">
        <v>3</v>
      </c>
      <c r="H148" s="149" t="s">
        <v>3</v>
      </c>
      <c r="I148" s="71"/>
      <c r="J148" s="62"/>
      <c r="K148" s="62"/>
      <c r="L148" s="62"/>
      <c r="M148" s="62"/>
    </row>
    <row r="149" spans="1:13" ht="16.5" x14ac:dyDescent="0.3">
      <c r="A149" s="146"/>
      <c r="B149" s="106"/>
      <c r="C149" s="150"/>
      <c r="D149" s="148">
        <v>1</v>
      </c>
      <c r="E149" s="148">
        <v>2</v>
      </c>
      <c r="F149" s="148">
        <v>3</v>
      </c>
      <c r="G149" s="106" t="s">
        <v>412</v>
      </c>
      <c r="H149" s="125" t="s">
        <v>112</v>
      </c>
      <c r="I149" s="71"/>
      <c r="J149" s="62"/>
      <c r="K149" s="62"/>
      <c r="L149" s="62"/>
      <c r="M149" s="62"/>
    </row>
    <row r="150" spans="1:13" ht="16.5" x14ac:dyDescent="0.3">
      <c r="A150" s="146"/>
      <c r="B150" s="106"/>
      <c r="C150" s="209" t="s">
        <v>131</v>
      </c>
      <c r="D150" s="127">
        <f>D152+D215</f>
        <v>20232764</v>
      </c>
      <c r="E150" s="127">
        <f>E152+E215</f>
        <v>14305894</v>
      </c>
      <c r="F150" s="127">
        <f>F152+F215</f>
        <v>13965695</v>
      </c>
      <c r="G150" s="459">
        <f>F150/D150*100</f>
        <v>69.025146539543485</v>
      </c>
      <c r="H150" s="457">
        <f>F150/E150*100</f>
        <v>97.621966163037428</v>
      </c>
      <c r="I150" s="71"/>
      <c r="J150" s="62"/>
      <c r="K150" s="62"/>
      <c r="L150" s="62"/>
      <c r="M150" s="62"/>
    </row>
    <row r="151" spans="1:13" ht="16.5" x14ac:dyDescent="0.3">
      <c r="A151" s="161"/>
      <c r="B151" s="162" t="s">
        <v>27</v>
      </c>
      <c r="C151" s="163" t="s">
        <v>132</v>
      </c>
      <c r="D151" s="210"/>
      <c r="E151" s="210"/>
      <c r="F151" s="210"/>
      <c r="G151" s="472"/>
      <c r="H151" s="472"/>
      <c r="I151" s="71"/>
      <c r="J151" s="62"/>
      <c r="K151" s="62"/>
      <c r="L151" s="62"/>
      <c r="M151" s="62"/>
    </row>
    <row r="152" spans="1:13" ht="16.5" x14ac:dyDescent="0.3">
      <c r="A152" s="165"/>
      <c r="B152" s="166" t="s">
        <v>11</v>
      </c>
      <c r="C152" s="167" t="s">
        <v>133</v>
      </c>
      <c r="D152" s="211">
        <f>D153+D162+D191+D197+D200+D205+D209</f>
        <v>18233378</v>
      </c>
      <c r="E152" s="211">
        <f>E153+E162+E191+E197+E200+E205+E209</f>
        <v>12190671</v>
      </c>
      <c r="F152" s="211">
        <f>F153+F162+F191+F197+F200+F205+F209</f>
        <v>11907624</v>
      </c>
      <c r="G152" s="454">
        <f t="shared" ref="G152:G213" si="7">F152/D152*100</f>
        <v>65.306735811652672</v>
      </c>
      <c r="H152" s="454">
        <f t="shared" ref="H152:H212" si="8">F152/E152*100</f>
        <v>97.678167182101788</v>
      </c>
      <c r="I152" s="71"/>
      <c r="J152" s="62"/>
      <c r="K152" s="62"/>
      <c r="L152" s="62"/>
      <c r="M152" s="62"/>
    </row>
    <row r="153" spans="1:13" ht="16.5" x14ac:dyDescent="0.3">
      <c r="A153" s="169"/>
      <c r="B153" s="170" t="s">
        <v>117</v>
      </c>
      <c r="C153" s="171" t="s">
        <v>134</v>
      </c>
      <c r="D153" s="212">
        <f>D154+D156+D158</f>
        <v>2315805</v>
      </c>
      <c r="E153" s="212">
        <f>E154+E156+E158</f>
        <v>2447059</v>
      </c>
      <c r="F153" s="212">
        <f>F154+F156+F158</f>
        <v>2369122</v>
      </c>
      <c r="G153" s="455">
        <f t="shared" si="7"/>
        <v>102.30230956406088</v>
      </c>
      <c r="H153" s="455">
        <f t="shared" si="8"/>
        <v>96.815074748912878</v>
      </c>
      <c r="I153" s="71"/>
      <c r="J153" s="62"/>
      <c r="K153" s="62"/>
      <c r="L153" s="62"/>
      <c r="M153" s="62"/>
    </row>
    <row r="154" spans="1:13" ht="16.5" x14ac:dyDescent="0.3">
      <c r="A154" s="173"/>
      <c r="B154" s="174" t="s">
        <v>135</v>
      </c>
      <c r="C154" s="175" t="s">
        <v>136</v>
      </c>
      <c r="D154" s="213">
        <f>D155</f>
        <v>1766437</v>
      </c>
      <c r="E154" s="213">
        <v>1994824</v>
      </c>
      <c r="F154" s="213">
        <f>F155</f>
        <v>1930102</v>
      </c>
      <c r="G154" s="456">
        <f t="shared" si="7"/>
        <v>109.26526108771499</v>
      </c>
      <c r="H154" s="456">
        <f t="shared" si="8"/>
        <v>96.755503242391299</v>
      </c>
      <c r="I154" s="71"/>
      <c r="J154" s="62"/>
      <c r="K154" s="62"/>
      <c r="L154" s="62"/>
      <c r="M154" s="62"/>
    </row>
    <row r="155" spans="1:13" ht="16.5" x14ac:dyDescent="0.3">
      <c r="A155" s="156"/>
      <c r="B155" s="157" t="s">
        <v>137</v>
      </c>
      <c r="C155" s="188" t="s">
        <v>138</v>
      </c>
      <c r="D155" s="214">
        <v>1766437</v>
      </c>
      <c r="E155" s="214"/>
      <c r="F155" s="214">
        <f>E511+E871+E908</f>
        <v>1930102</v>
      </c>
      <c r="G155" s="459">
        <f t="shared" si="7"/>
        <v>109.26526108771499</v>
      </c>
      <c r="H155" s="457"/>
      <c r="I155" s="71"/>
      <c r="J155" s="62"/>
      <c r="K155" s="62"/>
      <c r="L155" s="62"/>
      <c r="M155" s="62"/>
    </row>
    <row r="156" spans="1:13" ht="16.5" x14ac:dyDescent="0.3">
      <c r="A156" s="173"/>
      <c r="B156" s="174" t="s">
        <v>139</v>
      </c>
      <c r="C156" s="175" t="s">
        <v>140</v>
      </c>
      <c r="D156" s="213">
        <f>D157</f>
        <v>102888</v>
      </c>
      <c r="E156" s="213">
        <v>130215</v>
      </c>
      <c r="F156" s="213">
        <f>F157</f>
        <v>127410</v>
      </c>
      <c r="G156" s="456">
        <f t="shared" si="7"/>
        <v>123.83368322836483</v>
      </c>
      <c r="H156" s="456">
        <f t="shared" si="8"/>
        <v>97.845870291441074</v>
      </c>
      <c r="I156" s="71"/>
      <c r="J156" s="62"/>
      <c r="K156" s="62"/>
      <c r="L156" s="62"/>
      <c r="M156" s="62"/>
    </row>
    <row r="157" spans="1:13" ht="16.5" x14ac:dyDescent="0.3">
      <c r="A157" s="156"/>
      <c r="B157" s="157" t="s">
        <v>141</v>
      </c>
      <c r="C157" s="188" t="s">
        <v>140</v>
      </c>
      <c r="D157" s="215">
        <v>102888</v>
      </c>
      <c r="E157" s="215"/>
      <c r="F157" s="215">
        <f>E513+E873+E1012</f>
        <v>127410</v>
      </c>
      <c r="G157" s="459">
        <f t="shared" si="7"/>
        <v>123.83368322836483</v>
      </c>
      <c r="H157" s="457"/>
      <c r="I157" s="71"/>
      <c r="J157" s="62"/>
      <c r="K157" s="62"/>
      <c r="L157" s="62"/>
      <c r="M157" s="62"/>
    </row>
    <row r="158" spans="1:13" ht="16.5" x14ac:dyDescent="0.3">
      <c r="A158" s="173"/>
      <c r="B158" s="174" t="s">
        <v>142</v>
      </c>
      <c r="C158" s="175" t="s">
        <v>143</v>
      </c>
      <c r="D158" s="213">
        <f>D159+D160+D161</f>
        <v>446480</v>
      </c>
      <c r="E158" s="213">
        <v>322020</v>
      </c>
      <c r="F158" s="213">
        <f>F159+F160+F161</f>
        <v>311610</v>
      </c>
      <c r="G158" s="456">
        <f t="shared" si="7"/>
        <v>69.792599892492376</v>
      </c>
      <c r="H158" s="456">
        <f t="shared" si="8"/>
        <v>96.767281535308371</v>
      </c>
      <c r="I158" s="71"/>
      <c r="J158" s="62"/>
      <c r="K158" s="62"/>
      <c r="L158" s="62"/>
      <c r="M158" s="62"/>
    </row>
    <row r="159" spans="1:13" ht="16.5" x14ac:dyDescent="0.3">
      <c r="A159" s="156"/>
      <c r="B159" s="157" t="s">
        <v>144</v>
      </c>
      <c r="C159" s="188" t="s">
        <v>145</v>
      </c>
      <c r="D159" s="214">
        <v>129585</v>
      </c>
      <c r="E159" s="214"/>
      <c r="F159" s="214">
        <v>0</v>
      </c>
      <c r="G159" s="459">
        <f t="shared" si="7"/>
        <v>0</v>
      </c>
      <c r="H159" s="457"/>
      <c r="I159" s="71"/>
      <c r="J159" s="62"/>
      <c r="K159" s="62"/>
      <c r="L159" s="62"/>
      <c r="M159" s="62"/>
    </row>
    <row r="160" spans="1:13" ht="16.5" x14ac:dyDescent="0.3">
      <c r="A160" s="156"/>
      <c r="B160" s="157" t="s">
        <v>146</v>
      </c>
      <c r="C160" s="188" t="s">
        <v>147</v>
      </c>
      <c r="D160" s="214">
        <v>314334</v>
      </c>
      <c r="E160" s="214"/>
      <c r="F160" s="214">
        <f>E515+E875+E910</f>
        <v>311610</v>
      </c>
      <c r="G160" s="459">
        <f t="shared" si="7"/>
        <v>99.133405867643972</v>
      </c>
      <c r="H160" s="457"/>
      <c r="I160" s="71"/>
      <c r="J160" s="62"/>
      <c r="K160" s="62"/>
      <c r="L160" s="62"/>
      <c r="M160" s="62"/>
    </row>
    <row r="161" spans="1:13" ht="16.5" x14ac:dyDescent="0.3">
      <c r="A161" s="156"/>
      <c r="B161" s="157" t="s">
        <v>148</v>
      </c>
      <c r="C161" s="188" t="s">
        <v>149</v>
      </c>
      <c r="D161" s="214">
        <v>2561</v>
      </c>
      <c r="E161" s="214"/>
      <c r="F161" s="214">
        <v>0</v>
      </c>
      <c r="G161" s="459">
        <f t="shared" si="7"/>
        <v>0</v>
      </c>
      <c r="H161" s="457"/>
      <c r="I161" s="71"/>
      <c r="J161" s="62"/>
      <c r="K161" s="62"/>
      <c r="L161" s="62"/>
      <c r="M161" s="62"/>
    </row>
    <row r="162" spans="1:13" ht="16.5" x14ac:dyDescent="0.3">
      <c r="A162" s="169"/>
      <c r="B162" s="170" t="s">
        <v>150</v>
      </c>
      <c r="C162" s="171" t="s">
        <v>151</v>
      </c>
      <c r="D162" s="212">
        <f>D163+D167+D173+D184</f>
        <v>9052841</v>
      </c>
      <c r="E162" s="212">
        <f>E163+E167+E173+E183+E184</f>
        <v>5239366</v>
      </c>
      <c r="F162" s="212">
        <f>F163+F167+F173+F184</f>
        <v>5057596</v>
      </c>
      <c r="G162" s="455">
        <f t="shared" si="7"/>
        <v>55.867500600087858</v>
      </c>
      <c r="H162" s="455">
        <f t="shared" si="8"/>
        <v>96.530687109852607</v>
      </c>
      <c r="I162" s="71"/>
      <c r="J162" s="62"/>
      <c r="K162" s="62"/>
      <c r="L162" s="62"/>
      <c r="M162" s="62"/>
    </row>
    <row r="163" spans="1:13" ht="16.5" x14ac:dyDescent="0.3">
      <c r="A163" s="173"/>
      <c r="B163" s="174" t="s">
        <v>152</v>
      </c>
      <c r="C163" s="175" t="s">
        <v>153</v>
      </c>
      <c r="D163" s="213">
        <f>D164+D165+D166</f>
        <v>28487</v>
      </c>
      <c r="E163" s="213">
        <v>50451</v>
      </c>
      <c r="F163" s="213">
        <f>F164+F165+F166</f>
        <v>38119</v>
      </c>
      <c r="G163" s="456">
        <f t="shared" si="7"/>
        <v>133.81191420648014</v>
      </c>
      <c r="H163" s="456">
        <f t="shared" si="8"/>
        <v>75.556480545479772</v>
      </c>
      <c r="I163" s="71"/>
      <c r="J163" s="62"/>
      <c r="K163" s="62"/>
      <c r="L163" s="62"/>
      <c r="M163" s="62"/>
    </row>
    <row r="164" spans="1:13" ht="16.5" x14ac:dyDescent="0.3">
      <c r="A164" s="156"/>
      <c r="B164" s="157" t="s">
        <v>154</v>
      </c>
      <c r="C164" s="188" t="s">
        <v>155</v>
      </c>
      <c r="D164" s="214">
        <v>14769</v>
      </c>
      <c r="E164" s="214"/>
      <c r="F164" s="214">
        <f>E518+E878</f>
        <v>2780</v>
      </c>
      <c r="G164" s="459">
        <f t="shared" si="7"/>
        <v>18.823210779335096</v>
      </c>
      <c r="H164" s="457"/>
      <c r="I164" s="71"/>
      <c r="J164" s="62"/>
      <c r="K164" s="62"/>
      <c r="L164" s="62"/>
      <c r="M164" s="189"/>
    </row>
    <row r="165" spans="1:13" ht="16.5" x14ac:dyDescent="0.3">
      <c r="A165" s="156"/>
      <c r="B165" s="157" t="s">
        <v>156</v>
      </c>
      <c r="C165" s="188" t="s">
        <v>157</v>
      </c>
      <c r="D165" s="214">
        <v>5829</v>
      </c>
      <c r="E165" s="214"/>
      <c r="F165" s="214">
        <f>E519+E879</f>
        <v>7948</v>
      </c>
      <c r="G165" s="459">
        <f t="shared" si="7"/>
        <v>136.35271916280664</v>
      </c>
      <c r="H165" s="457"/>
      <c r="I165" s="71"/>
      <c r="J165" s="62"/>
      <c r="K165" s="62"/>
      <c r="L165" s="62"/>
      <c r="M165" s="62"/>
    </row>
    <row r="166" spans="1:13" ht="16.5" x14ac:dyDescent="0.3">
      <c r="A166" s="156"/>
      <c r="B166" s="157" t="s">
        <v>158</v>
      </c>
      <c r="C166" s="188" t="s">
        <v>159</v>
      </c>
      <c r="D166" s="214">
        <v>7889</v>
      </c>
      <c r="E166" s="214"/>
      <c r="F166" s="214">
        <f>E520+E880+E913+E1015</f>
        <v>27391</v>
      </c>
      <c r="G166" s="459">
        <f t="shared" si="7"/>
        <v>347.20496894409939</v>
      </c>
      <c r="H166" s="457"/>
      <c r="I166" s="71"/>
      <c r="J166" s="62"/>
      <c r="K166" s="62"/>
      <c r="L166" s="62"/>
      <c r="M166" s="62"/>
    </row>
    <row r="167" spans="1:13" ht="16.5" x14ac:dyDescent="0.3">
      <c r="A167" s="173"/>
      <c r="B167" s="174" t="s">
        <v>160</v>
      </c>
      <c r="C167" s="175" t="s">
        <v>161</v>
      </c>
      <c r="D167" s="213">
        <f>D168+D169+D170+D171+D172</f>
        <v>991108</v>
      </c>
      <c r="E167" s="213">
        <v>739327</v>
      </c>
      <c r="F167" s="213">
        <f>F168+F169+F170+F171+F172</f>
        <v>732914</v>
      </c>
      <c r="G167" s="456">
        <f t="shared" si="7"/>
        <v>73.948954099855925</v>
      </c>
      <c r="H167" s="456">
        <f t="shared" si="8"/>
        <v>99.132589503697275</v>
      </c>
      <c r="I167" s="71"/>
      <c r="J167" s="62"/>
      <c r="K167" s="62"/>
      <c r="L167" s="62"/>
      <c r="M167" s="62"/>
    </row>
    <row r="168" spans="1:13" ht="16.5" x14ac:dyDescent="0.3">
      <c r="A168" s="156"/>
      <c r="B168" s="157" t="s">
        <v>162</v>
      </c>
      <c r="C168" s="188" t="s">
        <v>163</v>
      </c>
      <c r="D168" s="214">
        <v>66669</v>
      </c>
      <c r="E168" s="214"/>
      <c r="F168" s="214">
        <f>E522+E882+E915+E1017</f>
        <v>75297</v>
      </c>
      <c r="G168" s="459">
        <f t="shared" si="7"/>
        <v>112.9415470458534</v>
      </c>
      <c r="H168" s="457"/>
      <c r="I168" s="71"/>
      <c r="J168" s="62"/>
      <c r="K168" s="62"/>
      <c r="L168" s="62"/>
      <c r="M168" s="62"/>
    </row>
    <row r="169" spans="1:13" ht="16.5" x14ac:dyDescent="0.3">
      <c r="A169" s="156"/>
      <c r="B169" s="157" t="s">
        <v>164</v>
      </c>
      <c r="C169" s="188" t="s">
        <v>165</v>
      </c>
      <c r="D169" s="214">
        <v>167494</v>
      </c>
      <c r="E169" s="214"/>
      <c r="F169" s="214">
        <f>E883+E916</f>
        <v>130030</v>
      </c>
      <c r="G169" s="459">
        <f t="shared" si="7"/>
        <v>77.632631616654919</v>
      </c>
      <c r="H169" s="457"/>
      <c r="I169" s="71"/>
      <c r="J169" s="62"/>
      <c r="K169" s="62"/>
      <c r="L169" s="62"/>
      <c r="M169" s="62"/>
    </row>
    <row r="170" spans="1:13" ht="16.5" x14ac:dyDescent="0.3">
      <c r="A170" s="156"/>
      <c r="B170" s="157" t="s">
        <v>166</v>
      </c>
      <c r="C170" s="188" t="s">
        <v>167</v>
      </c>
      <c r="D170" s="214">
        <v>418883</v>
      </c>
      <c r="E170" s="214"/>
      <c r="F170" s="214">
        <f>E523+E639+E654+E684+E884</f>
        <v>394039</v>
      </c>
      <c r="G170" s="459">
        <f t="shared" si="7"/>
        <v>94.068988237765666</v>
      </c>
      <c r="H170" s="457"/>
      <c r="I170" s="71"/>
      <c r="J170" s="62"/>
      <c r="K170" s="62"/>
      <c r="L170" s="62"/>
      <c r="M170" s="62"/>
    </row>
    <row r="171" spans="1:13" ht="16.5" x14ac:dyDescent="0.3">
      <c r="A171" s="156"/>
      <c r="B171" s="157" t="s">
        <v>168</v>
      </c>
      <c r="C171" s="188" t="s">
        <v>169</v>
      </c>
      <c r="D171" s="214">
        <v>348</v>
      </c>
      <c r="E171" s="214"/>
      <c r="F171" s="214">
        <f>E885</f>
        <v>3762</v>
      </c>
      <c r="G171" s="459">
        <f t="shared" si="7"/>
        <v>1081.0344827586207</v>
      </c>
      <c r="H171" s="457"/>
      <c r="I171" s="71"/>
      <c r="J171" s="62"/>
      <c r="K171" s="62"/>
      <c r="L171" s="62"/>
      <c r="M171" s="62"/>
    </row>
    <row r="172" spans="1:13" ht="16.5" x14ac:dyDescent="0.3">
      <c r="A172" s="156"/>
      <c r="B172" s="157" t="s">
        <v>170</v>
      </c>
      <c r="C172" s="188" t="s">
        <v>171</v>
      </c>
      <c r="D172" s="214">
        <v>337714</v>
      </c>
      <c r="E172" s="214"/>
      <c r="F172" s="214">
        <f>E524+E655</f>
        <v>129786</v>
      </c>
      <c r="G172" s="459">
        <f t="shared" si="7"/>
        <v>38.430743173217571</v>
      </c>
      <c r="H172" s="457"/>
      <c r="I172" s="71"/>
      <c r="J172" s="62"/>
      <c r="K172" s="62"/>
      <c r="L172" s="62"/>
      <c r="M172" s="62"/>
    </row>
    <row r="173" spans="1:13" ht="16.5" x14ac:dyDescent="0.3">
      <c r="A173" s="173"/>
      <c r="B173" s="174" t="s">
        <v>172</v>
      </c>
      <c r="C173" s="175" t="s">
        <v>173</v>
      </c>
      <c r="D173" s="213">
        <f>D174+D175+D176+D177+D178+D179+D180+D181+D182</f>
        <v>7585882</v>
      </c>
      <c r="E173" s="213">
        <v>4128260</v>
      </c>
      <c r="F173" s="213">
        <f>F174+F175+F176+F177+F178+F180+F179+F181+F182</f>
        <v>4019088</v>
      </c>
      <c r="G173" s="456">
        <f t="shared" si="7"/>
        <v>52.981156311158017</v>
      </c>
      <c r="H173" s="456">
        <f t="shared" si="8"/>
        <v>97.355496020115012</v>
      </c>
      <c r="I173" s="71"/>
      <c r="J173" s="62"/>
      <c r="K173" s="62"/>
      <c r="L173" s="62"/>
      <c r="M173" s="62"/>
    </row>
    <row r="174" spans="1:13" ht="16.5" x14ac:dyDescent="0.3">
      <c r="A174" s="156"/>
      <c r="B174" s="157" t="s">
        <v>174</v>
      </c>
      <c r="C174" s="188" t="s">
        <v>175</v>
      </c>
      <c r="D174" s="214">
        <v>133145</v>
      </c>
      <c r="E174" s="214"/>
      <c r="F174" s="214">
        <f>E526+E887+E599</f>
        <v>79814</v>
      </c>
      <c r="G174" s="459">
        <f t="shared" si="7"/>
        <v>59.945172556235683</v>
      </c>
      <c r="H174" s="457"/>
      <c r="I174" s="71"/>
      <c r="J174" s="62"/>
      <c r="K174" s="62"/>
      <c r="L174" s="62"/>
      <c r="M174" s="62"/>
    </row>
    <row r="175" spans="1:13" ht="16.5" x14ac:dyDescent="0.3">
      <c r="A175" s="156"/>
      <c r="B175" s="157" t="s">
        <v>176</v>
      </c>
      <c r="C175" s="188" t="s">
        <v>177</v>
      </c>
      <c r="D175" s="214">
        <v>3167359</v>
      </c>
      <c r="E175" s="214"/>
      <c r="F175" s="214">
        <f>E527+E641+E657+E671+E686+E888+E918</f>
        <v>2465486</v>
      </c>
      <c r="G175" s="459">
        <f t="shared" si="7"/>
        <v>77.840434254531928</v>
      </c>
      <c r="H175" s="457"/>
      <c r="I175" s="62"/>
      <c r="J175" s="62"/>
      <c r="K175" s="62"/>
      <c r="L175" s="62"/>
      <c r="M175" s="62"/>
    </row>
    <row r="176" spans="1:13" ht="16.5" x14ac:dyDescent="0.3">
      <c r="A176" s="156"/>
      <c r="B176" s="157" t="s">
        <v>178</v>
      </c>
      <c r="C176" s="188" t="s">
        <v>179</v>
      </c>
      <c r="D176" s="214">
        <v>129119</v>
      </c>
      <c r="E176" s="214"/>
      <c r="F176" s="214">
        <f>E528+E889</f>
        <v>76982</v>
      </c>
      <c r="G176" s="459">
        <f t="shared" si="7"/>
        <v>59.620969803049896</v>
      </c>
      <c r="H176" s="457"/>
      <c r="I176" s="62"/>
      <c r="J176" s="62"/>
      <c r="K176" s="62"/>
      <c r="L176" s="62"/>
      <c r="M176" s="62"/>
    </row>
    <row r="177" spans="1:13" ht="16.5" x14ac:dyDescent="0.3">
      <c r="A177" s="156"/>
      <c r="B177" s="157" t="s">
        <v>180</v>
      </c>
      <c r="C177" s="188" t="s">
        <v>181</v>
      </c>
      <c r="D177" s="214">
        <v>717799</v>
      </c>
      <c r="E177" s="214"/>
      <c r="F177" s="214">
        <f>E529+E642+E658+E695+E704+E890</f>
        <v>315024</v>
      </c>
      <c r="G177" s="459">
        <f t="shared" si="7"/>
        <v>43.887494967254064</v>
      </c>
      <c r="H177" s="457"/>
      <c r="I177" s="62"/>
      <c r="J177" s="62"/>
      <c r="K177" s="62"/>
      <c r="L177" s="62"/>
      <c r="M177" s="62"/>
    </row>
    <row r="178" spans="1:13" ht="16.5" x14ac:dyDescent="0.3">
      <c r="A178" s="156"/>
      <c r="B178" s="157" t="s">
        <v>182</v>
      </c>
      <c r="C178" s="188" t="s">
        <v>183</v>
      </c>
      <c r="D178" s="214">
        <v>142122</v>
      </c>
      <c r="E178" s="214"/>
      <c r="F178" s="214">
        <f>E530+E705</f>
        <v>116413</v>
      </c>
      <c r="G178" s="459">
        <f t="shared" si="7"/>
        <v>81.910612009400381</v>
      </c>
      <c r="H178" s="457"/>
      <c r="I178" s="62"/>
      <c r="J178" s="62"/>
      <c r="K178" s="62"/>
      <c r="L178" s="62"/>
      <c r="M178" s="62"/>
    </row>
    <row r="179" spans="1:13" ht="16.5" x14ac:dyDescent="0.3">
      <c r="A179" s="156"/>
      <c r="B179" s="157" t="s">
        <v>184</v>
      </c>
      <c r="C179" s="188" t="s">
        <v>185</v>
      </c>
      <c r="D179" s="214">
        <v>20367</v>
      </c>
      <c r="E179" s="214"/>
      <c r="F179" s="214">
        <f>E696+E715+E723+E891</f>
        <v>16449</v>
      </c>
      <c r="G179" s="459">
        <f t="shared" si="7"/>
        <v>80.762998968920314</v>
      </c>
      <c r="H179" s="457"/>
      <c r="I179" s="62"/>
      <c r="J179" s="62"/>
      <c r="K179" s="62"/>
      <c r="L179" s="62"/>
      <c r="M179" s="62"/>
    </row>
    <row r="180" spans="1:13" ht="16.5" x14ac:dyDescent="0.3">
      <c r="A180" s="156"/>
      <c r="B180" s="157" t="s">
        <v>186</v>
      </c>
      <c r="C180" s="188" t="s">
        <v>187</v>
      </c>
      <c r="D180" s="214">
        <v>3102442</v>
      </c>
      <c r="E180" s="214"/>
      <c r="F180" s="214">
        <f>E531+E724+E589+E892+E919+E948+E1019+E1035</f>
        <v>818484</v>
      </c>
      <c r="G180" s="459">
        <f t="shared" si="7"/>
        <v>26.381927526767623</v>
      </c>
      <c r="H180" s="457"/>
      <c r="I180" s="62"/>
      <c r="J180" s="62"/>
      <c r="K180" s="62"/>
      <c r="L180" s="62"/>
      <c r="M180" s="62"/>
    </row>
    <row r="181" spans="1:13" ht="16.5" x14ac:dyDescent="0.3">
      <c r="A181" s="156"/>
      <c r="B181" s="157" t="s">
        <v>188</v>
      </c>
      <c r="C181" s="188" t="s">
        <v>189</v>
      </c>
      <c r="D181" s="214">
        <v>32570</v>
      </c>
      <c r="E181" s="214"/>
      <c r="F181" s="214">
        <f>E532</f>
        <v>37288</v>
      </c>
      <c r="G181" s="459">
        <f t="shared" si="7"/>
        <v>114.48572305802887</v>
      </c>
      <c r="H181" s="457"/>
      <c r="I181" s="62"/>
      <c r="J181" s="62"/>
      <c r="K181" s="62"/>
      <c r="L181" s="62"/>
      <c r="M181" s="62"/>
    </row>
    <row r="182" spans="1:13" ht="16.5" x14ac:dyDescent="0.3">
      <c r="A182" s="156"/>
      <c r="B182" s="157" t="s">
        <v>190</v>
      </c>
      <c r="C182" s="188" t="s">
        <v>191</v>
      </c>
      <c r="D182" s="214">
        <v>140959</v>
      </c>
      <c r="E182" s="214"/>
      <c r="F182" s="214">
        <f>E490+E533+E893+E1020</f>
        <v>93148</v>
      </c>
      <c r="G182" s="459">
        <f t="shared" si="7"/>
        <v>66.081626572265691</v>
      </c>
      <c r="H182" s="457"/>
      <c r="I182" s="62"/>
      <c r="J182" s="62"/>
      <c r="K182" s="62"/>
      <c r="L182" s="62"/>
      <c r="M182" s="62"/>
    </row>
    <row r="183" spans="1:13" ht="16.5" x14ac:dyDescent="0.3">
      <c r="A183" s="173"/>
      <c r="B183" s="174" t="s">
        <v>436</v>
      </c>
      <c r="C183" s="175" t="s">
        <v>446</v>
      </c>
      <c r="D183" s="213">
        <v>0</v>
      </c>
      <c r="E183" s="213">
        <v>0</v>
      </c>
      <c r="F183" s="213">
        <v>0</v>
      </c>
      <c r="G183" s="456"/>
      <c r="H183" s="456"/>
      <c r="I183" s="62"/>
      <c r="J183" s="62"/>
      <c r="K183" s="62"/>
      <c r="L183" s="62"/>
      <c r="M183" s="62"/>
    </row>
    <row r="184" spans="1:13" ht="16.5" x14ac:dyDescent="0.3">
      <c r="A184" s="173"/>
      <c r="B184" s="174" t="s">
        <v>192</v>
      </c>
      <c r="C184" s="175" t="s">
        <v>193</v>
      </c>
      <c r="D184" s="213">
        <f>D185+D186+D187+D188+D189+D190</f>
        <v>447364</v>
      </c>
      <c r="E184" s="213">
        <v>321328</v>
      </c>
      <c r="F184" s="213">
        <f>F185+F186+F187+F188+F189+F190</f>
        <v>267475</v>
      </c>
      <c r="G184" s="456">
        <f t="shared" si="7"/>
        <v>59.789120268953241</v>
      </c>
      <c r="H184" s="456">
        <f t="shared" si="8"/>
        <v>83.240489468704865</v>
      </c>
      <c r="I184" s="62"/>
      <c r="J184" s="62"/>
      <c r="K184" s="62"/>
      <c r="L184" s="62"/>
      <c r="M184" s="62"/>
    </row>
    <row r="185" spans="1:13" ht="16.5" x14ac:dyDescent="0.3">
      <c r="A185" s="156"/>
      <c r="B185" s="157" t="s">
        <v>194</v>
      </c>
      <c r="C185" s="188" t="s">
        <v>195</v>
      </c>
      <c r="D185" s="214">
        <v>47935</v>
      </c>
      <c r="E185" s="214"/>
      <c r="F185" s="214">
        <f>E473</f>
        <v>60036</v>
      </c>
      <c r="G185" s="459">
        <f t="shared" si="7"/>
        <v>125.24460206529675</v>
      </c>
      <c r="H185" s="457"/>
      <c r="I185" s="62"/>
      <c r="J185" s="62"/>
      <c r="K185" s="62"/>
      <c r="L185" s="62"/>
      <c r="M185" s="62"/>
    </row>
    <row r="186" spans="1:13" ht="16.5" x14ac:dyDescent="0.3">
      <c r="A186" s="156"/>
      <c r="B186" s="157" t="s">
        <v>196</v>
      </c>
      <c r="C186" s="188" t="s">
        <v>197</v>
      </c>
      <c r="D186" s="214">
        <v>18626</v>
      </c>
      <c r="E186" s="214"/>
      <c r="F186" s="214">
        <f>E536+E895</f>
        <v>20065</v>
      </c>
      <c r="G186" s="459">
        <f t="shared" si="7"/>
        <v>107.72575969075487</v>
      </c>
      <c r="H186" s="457"/>
      <c r="I186" s="62"/>
      <c r="J186" s="62"/>
      <c r="K186" s="62"/>
      <c r="L186" s="62"/>
      <c r="M186" s="62"/>
    </row>
    <row r="187" spans="1:13" ht="16.5" x14ac:dyDescent="0.3">
      <c r="A187" s="156"/>
      <c r="B187" s="157" t="s">
        <v>198</v>
      </c>
      <c r="C187" s="188" t="s">
        <v>199</v>
      </c>
      <c r="D187" s="214">
        <v>291461</v>
      </c>
      <c r="E187" s="214"/>
      <c r="F187" s="214">
        <f>E492+E537</f>
        <v>30576</v>
      </c>
      <c r="G187" s="459">
        <f t="shared" si="7"/>
        <v>10.490597369802478</v>
      </c>
      <c r="H187" s="457"/>
      <c r="I187" s="62"/>
      <c r="J187" s="62"/>
      <c r="K187" s="62"/>
      <c r="L187" s="62"/>
      <c r="M187" s="62"/>
    </row>
    <row r="188" spans="1:13" ht="16.5" x14ac:dyDescent="0.3">
      <c r="A188" s="156"/>
      <c r="B188" s="157" t="s">
        <v>200</v>
      </c>
      <c r="C188" s="188" t="s">
        <v>201</v>
      </c>
      <c r="D188" s="214">
        <v>21160</v>
      </c>
      <c r="E188" s="214"/>
      <c r="F188" s="214">
        <f>E538</f>
        <v>15000</v>
      </c>
      <c r="G188" s="459">
        <f t="shared" si="7"/>
        <v>70.888468809073728</v>
      </c>
      <c r="H188" s="457"/>
      <c r="I188" s="62"/>
      <c r="J188" s="62"/>
      <c r="K188" s="62"/>
      <c r="L188" s="62"/>
      <c r="M188" s="62"/>
    </row>
    <row r="189" spans="1:13" ht="16.5" x14ac:dyDescent="0.3">
      <c r="A189" s="156"/>
      <c r="B189" s="157" t="s">
        <v>202</v>
      </c>
      <c r="C189" s="188" t="s">
        <v>203</v>
      </c>
      <c r="D189" s="214">
        <v>29104</v>
      </c>
      <c r="E189" s="214"/>
      <c r="F189" s="214">
        <f>E539+E707</f>
        <v>133749</v>
      </c>
      <c r="G189" s="459">
        <f t="shared" si="7"/>
        <v>459.555387575591</v>
      </c>
      <c r="H189" s="457"/>
      <c r="I189" s="62"/>
      <c r="J189" s="62"/>
      <c r="K189" s="62"/>
      <c r="L189" s="62"/>
      <c r="M189" s="62"/>
    </row>
    <row r="190" spans="1:13" ht="16.5" x14ac:dyDescent="0.3">
      <c r="A190" s="156"/>
      <c r="B190" s="157" t="s">
        <v>204</v>
      </c>
      <c r="C190" s="188" t="s">
        <v>193</v>
      </c>
      <c r="D190" s="214">
        <v>39078</v>
      </c>
      <c r="E190" s="214"/>
      <c r="F190" s="214">
        <f>E493+E540</f>
        <v>8049</v>
      </c>
      <c r="G190" s="459">
        <f t="shared" si="7"/>
        <v>20.597267004452632</v>
      </c>
      <c r="H190" s="457"/>
      <c r="I190" s="62"/>
      <c r="J190" s="62"/>
      <c r="K190" s="62"/>
      <c r="L190" s="62"/>
      <c r="M190" s="62"/>
    </row>
    <row r="191" spans="1:13" ht="16.5" x14ac:dyDescent="0.3">
      <c r="A191" s="204"/>
      <c r="B191" s="170" t="s">
        <v>205</v>
      </c>
      <c r="C191" s="171" t="s">
        <v>206</v>
      </c>
      <c r="D191" s="212">
        <f>D192+D194</f>
        <v>117040</v>
      </c>
      <c r="E191" s="212">
        <f>E192+E194</f>
        <v>91033</v>
      </c>
      <c r="F191" s="212">
        <f>F192+F194</f>
        <v>90177</v>
      </c>
      <c r="G191" s="455">
        <f t="shared" si="7"/>
        <v>77.048017771701979</v>
      </c>
      <c r="H191" s="455">
        <f t="shared" si="8"/>
        <v>99.059681653905727</v>
      </c>
      <c r="I191" s="71"/>
      <c r="J191" s="62"/>
      <c r="K191" s="62"/>
      <c r="L191" s="62"/>
      <c r="M191" s="62"/>
    </row>
    <row r="192" spans="1:13" ht="16.5" x14ac:dyDescent="0.3">
      <c r="A192" s="173"/>
      <c r="B192" s="174" t="s">
        <v>207</v>
      </c>
      <c r="C192" s="175" t="s">
        <v>208</v>
      </c>
      <c r="D192" s="213">
        <f>D193</f>
        <v>89392</v>
      </c>
      <c r="E192" s="213">
        <v>66433</v>
      </c>
      <c r="F192" s="213">
        <f>F193</f>
        <v>66433</v>
      </c>
      <c r="G192" s="456">
        <f t="shared" si="7"/>
        <v>74.316493645963845</v>
      </c>
      <c r="H192" s="456">
        <f t="shared" si="8"/>
        <v>100</v>
      </c>
      <c r="I192" s="71"/>
      <c r="J192" s="62"/>
      <c r="K192" s="62"/>
      <c r="L192" s="62"/>
      <c r="M192" s="62"/>
    </row>
    <row r="193" spans="1:13" ht="16.5" x14ac:dyDescent="0.3">
      <c r="A193" s="156"/>
      <c r="B193" s="157" t="s">
        <v>209</v>
      </c>
      <c r="C193" s="188" t="s">
        <v>210</v>
      </c>
      <c r="D193" s="214">
        <v>89392</v>
      </c>
      <c r="E193" s="214"/>
      <c r="F193" s="214">
        <f>E569</f>
        <v>66433</v>
      </c>
      <c r="G193" s="459">
        <f t="shared" si="7"/>
        <v>74.316493645963845</v>
      </c>
      <c r="H193" s="457"/>
      <c r="I193" s="71"/>
      <c r="J193" s="62"/>
      <c r="K193" s="62"/>
      <c r="L193" s="62"/>
      <c r="M193" s="62"/>
    </row>
    <row r="194" spans="1:13" ht="16.5" x14ac:dyDescent="0.3">
      <c r="A194" s="173"/>
      <c r="B194" s="174" t="s">
        <v>211</v>
      </c>
      <c r="C194" s="175" t="s">
        <v>212</v>
      </c>
      <c r="D194" s="213">
        <f>D195+D196</f>
        <v>27648</v>
      </c>
      <c r="E194" s="213">
        <v>24600</v>
      </c>
      <c r="F194" s="213">
        <f>F195+F196</f>
        <v>23744</v>
      </c>
      <c r="G194" s="456">
        <f t="shared" si="7"/>
        <v>85.879629629629633</v>
      </c>
      <c r="H194" s="456">
        <f t="shared" si="8"/>
        <v>96.520325203252028</v>
      </c>
      <c r="I194" s="71"/>
      <c r="J194" s="62"/>
      <c r="K194" s="62"/>
      <c r="L194" s="62"/>
      <c r="M194" s="62"/>
    </row>
    <row r="195" spans="1:13" ht="16.5" x14ac:dyDescent="0.3">
      <c r="A195" s="156"/>
      <c r="B195" s="157" t="s">
        <v>213</v>
      </c>
      <c r="C195" s="188" t="s">
        <v>214</v>
      </c>
      <c r="D195" s="214">
        <v>25948</v>
      </c>
      <c r="E195" s="214"/>
      <c r="F195" s="214">
        <f>E571+E898</f>
        <v>23385</v>
      </c>
      <c r="G195" s="459">
        <f t="shared" si="7"/>
        <v>90.122552797903495</v>
      </c>
      <c r="H195" s="457"/>
      <c r="I195" s="71"/>
      <c r="J195" s="62"/>
      <c r="K195" s="62"/>
      <c r="L195" s="62"/>
      <c r="M195" s="62"/>
    </row>
    <row r="196" spans="1:13" ht="16.5" x14ac:dyDescent="0.3">
      <c r="A196" s="156"/>
      <c r="B196" s="157" t="s">
        <v>215</v>
      </c>
      <c r="C196" s="188" t="s">
        <v>216</v>
      </c>
      <c r="D196" s="214">
        <v>1700</v>
      </c>
      <c r="E196" s="214"/>
      <c r="F196" s="214">
        <f>E572</f>
        <v>359</v>
      </c>
      <c r="G196" s="459">
        <f t="shared" si="7"/>
        <v>21.117647058823529</v>
      </c>
      <c r="H196" s="457"/>
      <c r="I196" s="71"/>
      <c r="J196" s="62"/>
      <c r="K196" s="62"/>
      <c r="L196" s="62"/>
      <c r="M196" s="62"/>
    </row>
    <row r="197" spans="1:13" ht="16.5" x14ac:dyDescent="0.3">
      <c r="A197" s="169"/>
      <c r="B197" s="216">
        <v>35</v>
      </c>
      <c r="C197" s="169" t="s">
        <v>217</v>
      </c>
      <c r="D197" s="212">
        <f>D198</f>
        <v>45744</v>
      </c>
      <c r="E197" s="212">
        <f>E198</f>
        <v>47000</v>
      </c>
      <c r="F197" s="212">
        <f>F198</f>
        <v>44154</v>
      </c>
      <c r="G197" s="455">
        <f t="shared" si="7"/>
        <v>96.524134312696759</v>
      </c>
      <c r="H197" s="455">
        <f t="shared" si="8"/>
        <v>93.944680851063836</v>
      </c>
      <c r="I197" s="71"/>
      <c r="J197" s="62"/>
      <c r="K197" s="62"/>
      <c r="L197" s="62"/>
      <c r="M197" s="62"/>
    </row>
    <row r="198" spans="1:13" ht="16.5" x14ac:dyDescent="0.3">
      <c r="A198" s="173"/>
      <c r="B198" s="174" t="s">
        <v>218</v>
      </c>
      <c r="C198" s="175" t="s">
        <v>219</v>
      </c>
      <c r="D198" s="213">
        <f>D199</f>
        <v>45744</v>
      </c>
      <c r="E198" s="213">
        <v>47000</v>
      </c>
      <c r="F198" s="213">
        <f>F199</f>
        <v>44154</v>
      </c>
      <c r="G198" s="456">
        <f t="shared" si="7"/>
        <v>96.524134312696759</v>
      </c>
      <c r="H198" s="456">
        <f t="shared" si="8"/>
        <v>93.944680851063836</v>
      </c>
      <c r="I198" s="71"/>
      <c r="J198" s="62"/>
      <c r="K198" s="62"/>
      <c r="L198" s="62"/>
      <c r="M198" s="62"/>
    </row>
    <row r="199" spans="1:13" ht="16.5" x14ac:dyDescent="0.3">
      <c r="A199" s="156"/>
      <c r="B199" s="157" t="s">
        <v>220</v>
      </c>
      <c r="C199" s="188" t="s">
        <v>219</v>
      </c>
      <c r="D199" s="214">
        <v>45744</v>
      </c>
      <c r="E199" s="214"/>
      <c r="F199" s="214">
        <f>E645</f>
        <v>44154</v>
      </c>
      <c r="G199" s="459">
        <f t="shared" si="7"/>
        <v>96.524134312696759</v>
      </c>
      <c r="H199" s="457"/>
      <c r="I199" s="71"/>
      <c r="J199" s="62"/>
      <c r="K199" s="62"/>
      <c r="L199" s="62"/>
      <c r="M199" s="62"/>
    </row>
    <row r="200" spans="1:13" ht="16.5" x14ac:dyDescent="0.3">
      <c r="A200" s="169"/>
      <c r="B200" s="170" t="s">
        <v>221</v>
      </c>
      <c r="C200" s="171" t="s">
        <v>124</v>
      </c>
      <c r="D200" s="212">
        <f>D203+D201</f>
        <v>965434</v>
      </c>
      <c r="E200" s="212">
        <f>E201+E203</f>
        <v>1211768</v>
      </c>
      <c r="F200" s="212">
        <f>F201+F203</f>
        <v>1252621</v>
      </c>
      <c r="G200" s="455">
        <f t="shared" si="7"/>
        <v>129.74693246767774</v>
      </c>
      <c r="H200" s="455">
        <f t="shared" si="8"/>
        <v>103.37135491282159</v>
      </c>
      <c r="I200" s="71"/>
      <c r="J200" s="62"/>
      <c r="K200" s="62"/>
      <c r="L200" s="62"/>
      <c r="M200" s="62"/>
    </row>
    <row r="201" spans="1:13" ht="16.5" x14ac:dyDescent="0.3">
      <c r="A201" s="173"/>
      <c r="B201" s="174" t="s">
        <v>222</v>
      </c>
      <c r="C201" s="175" t="s">
        <v>444</v>
      </c>
      <c r="D201" s="213">
        <f>D202</f>
        <v>830615</v>
      </c>
      <c r="E201" s="213">
        <v>1039866</v>
      </c>
      <c r="F201" s="213">
        <f>F202</f>
        <v>1080719</v>
      </c>
      <c r="G201" s="456">
        <f t="shared" si="7"/>
        <v>130.11070110701107</v>
      </c>
      <c r="H201" s="456">
        <f t="shared" si="8"/>
        <v>103.92867927213697</v>
      </c>
      <c r="I201" s="71"/>
      <c r="J201" s="62"/>
      <c r="K201" s="62"/>
      <c r="L201" s="62"/>
      <c r="M201" s="62"/>
    </row>
    <row r="202" spans="1:13" ht="16.5" x14ac:dyDescent="0.3">
      <c r="A202" s="156"/>
      <c r="B202" s="157" t="s">
        <v>409</v>
      </c>
      <c r="C202" s="188" t="s">
        <v>443</v>
      </c>
      <c r="D202" s="214">
        <v>830615</v>
      </c>
      <c r="E202" s="214"/>
      <c r="F202" s="214">
        <f>E618</f>
        <v>1080719</v>
      </c>
      <c r="G202" s="459">
        <f t="shared" si="7"/>
        <v>130.11070110701107</v>
      </c>
      <c r="H202" s="457"/>
      <c r="I202" s="71"/>
      <c r="J202" s="62"/>
      <c r="K202" s="62"/>
      <c r="L202" s="62"/>
      <c r="M202" s="62"/>
    </row>
    <row r="203" spans="1:13" ht="16.5" x14ac:dyDescent="0.3">
      <c r="A203" s="173"/>
      <c r="B203" s="174" t="s">
        <v>224</v>
      </c>
      <c r="C203" s="175" t="s">
        <v>225</v>
      </c>
      <c r="D203" s="213">
        <f>D204</f>
        <v>134819</v>
      </c>
      <c r="E203" s="213">
        <v>171902</v>
      </c>
      <c r="F203" s="213">
        <f>F204</f>
        <v>171902</v>
      </c>
      <c r="G203" s="456">
        <f t="shared" si="7"/>
        <v>127.50576699129945</v>
      </c>
      <c r="H203" s="456">
        <f t="shared" si="8"/>
        <v>100</v>
      </c>
      <c r="I203" s="71"/>
      <c r="J203" s="62"/>
      <c r="K203" s="62"/>
      <c r="L203" s="62"/>
      <c r="M203" s="62"/>
    </row>
    <row r="204" spans="1:13" ht="16.5" x14ac:dyDescent="0.3">
      <c r="A204" s="217"/>
      <c r="B204" s="218" t="s">
        <v>226</v>
      </c>
      <c r="C204" s="219" t="s">
        <v>227</v>
      </c>
      <c r="D204" s="220">
        <v>134819</v>
      </c>
      <c r="E204" s="220"/>
      <c r="F204" s="220">
        <f>E935+E1003</f>
        <v>171902</v>
      </c>
      <c r="G204" s="459">
        <f t="shared" si="7"/>
        <v>127.50576699129945</v>
      </c>
      <c r="H204" s="457"/>
      <c r="I204" s="62"/>
      <c r="J204" s="62"/>
      <c r="K204" s="62"/>
      <c r="L204" s="62"/>
      <c r="M204" s="62"/>
    </row>
    <row r="205" spans="1:13" ht="16.5" x14ac:dyDescent="0.3">
      <c r="A205" s="204"/>
      <c r="B205" s="170" t="s">
        <v>228</v>
      </c>
      <c r="C205" s="221" t="s">
        <v>229</v>
      </c>
      <c r="D205" s="212">
        <f>D206</f>
        <v>1336466</v>
      </c>
      <c r="E205" s="212">
        <f>E206</f>
        <v>1355463</v>
      </c>
      <c r="F205" s="212">
        <f>F206</f>
        <v>1321973</v>
      </c>
      <c r="G205" s="455">
        <f t="shared" si="7"/>
        <v>98.915572861561756</v>
      </c>
      <c r="H205" s="455">
        <f t="shared" si="8"/>
        <v>97.529257530452696</v>
      </c>
      <c r="I205" s="62"/>
      <c r="J205" s="62"/>
      <c r="K205" s="62"/>
      <c r="L205" s="62"/>
      <c r="M205" s="62"/>
    </row>
    <row r="206" spans="1:13" ht="16.5" x14ac:dyDescent="0.3">
      <c r="A206" s="173"/>
      <c r="B206" s="174" t="s">
        <v>230</v>
      </c>
      <c r="C206" s="175" t="s">
        <v>231</v>
      </c>
      <c r="D206" s="213">
        <f>D207+D208</f>
        <v>1336466</v>
      </c>
      <c r="E206" s="213">
        <v>1355463</v>
      </c>
      <c r="F206" s="213">
        <f>F207+F208</f>
        <v>1321973</v>
      </c>
      <c r="G206" s="456">
        <f t="shared" si="7"/>
        <v>98.915572861561756</v>
      </c>
      <c r="H206" s="456">
        <f t="shared" si="8"/>
        <v>97.529257530452696</v>
      </c>
      <c r="I206" s="62"/>
      <c r="J206" s="62"/>
      <c r="K206" s="62"/>
      <c r="L206" s="62"/>
      <c r="M206" s="62"/>
    </row>
    <row r="207" spans="1:13" ht="16.5" x14ac:dyDescent="0.3">
      <c r="A207" s="156"/>
      <c r="B207" s="157" t="s">
        <v>232</v>
      </c>
      <c r="C207" s="188" t="s">
        <v>233</v>
      </c>
      <c r="D207" s="214">
        <v>993935</v>
      </c>
      <c r="E207" s="214"/>
      <c r="F207" s="214">
        <f>E986</f>
        <v>1016464</v>
      </c>
      <c r="G207" s="459">
        <f t="shared" si="7"/>
        <v>102.26664721536116</v>
      </c>
      <c r="H207" s="457"/>
      <c r="I207" s="62"/>
      <c r="J207" s="62"/>
      <c r="K207" s="62"/>
      <c r="L207" s="62"/>
      <c r="M207" s="62"/>
    </row>
    <row r="208" spans="1:13" ht="16.5" x14ac:dyDescent="0.3">
      <c r="A208" s="156"/>
      <c r="B208" s="157" t="s">
        <v>234</v>
      </c>
      <c r="C208" s="188" t="s">
        <v>235</v>
      </c>
      <c r="D208" s="214">
        <v>342531</v>
      </c>
      <c r="E208" s="214"/>
      <c r="F208" s="214">
        <f>E987</f>
        <v>305509</v>
      </c>
      <c r="G208" s="459">
        <f t="shared" si="7"/>
        <v>89.191635209659864</v>
      </c>
      <c r="H208" s="457"/>
      <c r="I208" s="62"/>
      <c r="J208" s="62"/>
      <c r="K208" s="62"/>
      <c r="L208" s="62"/>
      <c r="M208" s="62"/>
    </row>
    <row r="209" spans="1:13" ht="16.5" x14ac:dyDescent="0.3">
      <c r="A209" s="204"/>
      <c r="B209" s="170" t="s">
        <v>236</v>
      </c>
      <c r="C209" s="171" t="s">
        <v>237</v>
      </c>
      <c r="D209" s="212">
        <f>D210+D212</f>
        <v>4400048</v>
      </c>
      <c r="E209" s="212">
        <f>E210+E212</f>
        <v>1798982</v>
      </c>
      <c r="F209" s="212">
        <f>F210+F212</f>
        <v>1771981</v>
      </c>
      <c r="G209" s="455">
        <f t="shared" si="7"/>
        <v>40.271856125205908</v>
      </c>
      <c r="H209" s="455">
        <f t="shared" si="8"/>
        <v>98.49909559962245</v>
      </c>
      <c r="I209" s="62"/>
      <c r="J209" s="62"/>
      <c r="K209" s="62"/>
      <c r="L209" s="62"/>
      <c r="M209" s="62"/>
    </row>
    <row r="210" spans="1:13" ht="16.5" x14ac:dyDescent="0.3">
      <c r="A210" s="173"/>
      <c r="B210" s="174" t="s">
        <v>238</v>
      </c>
      <c r="C210" s="175" t="s">
        <v>239</v>
      </c>
      <c r="D210" s="213">
        <f>D211</f>
        <v>1219960</v>
      </c>
      <c r="E210" s="213">
        <v>702677</v>
      </c>
      <c r="F210" s="213">
        <f>F211</f>
        <v>675676</v>
      </c>
      <c r="G210" s="456">
        <f t="shared" si="7"/>
        <v>55.38509459326535</v>
      </c>
      <c r="H210" s="456">
        <f t="shared" si="8"/>
        <v>96.157409449861035</v>
      </c>
      <c r="I210" s="62"/>
      <c r="J210" s="62"/>
      <c r="K210" s="62"/>
      <c r="L210" s="62"/>
      <c r="M210" s="62"/>
    </row>
    <row r="211" spans="1:13" ht="16.5" x14ac:dyDescent="0.3">
      <c r="A211" s="156"/>
      <c r="B211" s="157" t="s">
        <v>240</v>
      </c>
      <c r="C211" s="188" t="s">
        <v>241</v>
      </c>
      <c r="D211" s="214">
        <v>1219960</v>
      </c>
      <c r="E211" s="214"/>
      <c r="F211" s="214">
        <f>E481+E621+E661+E957+E970+E995+E1044</f>
        <v>675676</v>
      </c>
      <c r="G211" s="459">
        <f t="shared" si="7"/>
        <v>55.38509459326535</v>
      </c>
      <c r="H211" s="457"/>
      <c r="I211" s="62"/>
      <c r="J211" s="62"/>
      <c r="K211" s="62"/>
      <c r="L211" s="62"/>
      <c r="M211" s="62"/>
    </row>
    <row r="212" spans="1:13" ht="16.5" x14ac:dyDescent="0.3">
      <c r="A212" s="173"/>
      <c r="B212" s="174" t="s">
        <v>242</v>
      </c>
      <c r="C212" s="175" t="s">
        <v>126</v>
      </c>
      <c r="D212" s="213">
        <f>D213</f>
        <v>3180088</v>
      </c>
      <c r="E212" s="213">
        <v>1096305</v>
      </c>
      <c r="F212" s="213">
        <f>F213</f>
        <v>1096305</v>
      </c>
      <c r="G212" s="456">
        <f t="shared" si="7"/>
        <v>34.474046001242733</v>
      </c>
      <c r="H212" s="456">
        <f t="shared" si="8"/>
        <v>100</v>
      </c>
      <c r="I212" s="62"/>
      <c r="J212" s="62"/>
      <c r="K212" s="62"/>
      <c r="L212" s="62"/>
      <c r="M212" s="62"/>
    </row>
    <row r="213" spans="1:13" ht="16.5" x14ac:dyDescent="0.3">
      <c r="A213" s="156"/>
      <c r="B213" s="157" t="s">
        <v>243</v>
      </c>
      <c r="C213" s="188" t="s">
        <v>244</v>
      </c>
      <c r="D213" s="214">
        <v>3180088</v>
      </c>
      <c r="E213" s="214"/>
      <c r="F213" s="214">
        <f>E735</f>
        <v>1096305</v>
      </c>
      <c r="G213" s="459">
        <f t="shared" si="7"/>
        <v>34.474046001242733</v>
      </c>
      <c r="H213" s="457"/>
      <c r="I213" s="62"/>
      <c r="J213" s="62"/>
      <c r="K213" s="62"/>
      <c r="L213" s="62"/>
      <c r="M213" s="62"/>
    </row>
    <row r="214" spans="1:13" ht="16.5" x14ac:dyDescent="0.3">
      <c r="A214" s="222"/>
      <c r="B214" s="223"/>
      <c r="C214" s="224"/>
      <c r="D214" s="225"/>
      <c r="E214" s="225"/>
      <c r="F214" s="225"/>
      <c r="G214" s="459"/>
      <c r="H214" s="457"/>
      <c r="I214" s="62"/>
      <c r="J214" s="62"/>
      <c r="K214" s="62"/>
      <c r="L214" s="62"/>
      <c r="M214" s="62"/>
    </row>
    <row r="215" spans="1:13" ht="16.5" x14ac:dyDescent="0.3">
      <c r="A215" s="226"/>
      <c r="B215" s="166" t="s">
        <v>13</v>
      </c>
      <c r="C215" s="167" t="s">
        <v>245</v>
      </c>
      <c r="D215" s="211">
        <f>D221+D235+D216</f>
        <v>1999386</v>
      </c>
      <c r="E215" s="211">
        <f>E216+E221+E235</f>
        <v>2115223</v>
      </c>
      <c r="F215" s="211">
        <f>F216+F221+F235</f>
        <v>2058071</v>
      </c>
      <c r="G215" s="454">
        <f t="shared" ref="G215:G237" si="9">F215/D215*100</f>
        <v>102.93515109138505</v>
      </c>
      <c r="H215" s="454">
        <f t="shared" ref="H215:H236" si="10">F215/E215*100</f>
        <v>97.298062662896541</v>
      </c>
      <c r="I215" s="62"/>
      <c r="J215" s="62"/>
      <c r="K215" s="62"/>
      <c r="L215" s="62"/>
      <c r="M215" s="62"/>
    </row>
    <row r="216" spans="1:13" ht="16.5" x14ac:dyDescent="0.3">
      <c r="A216" s="204"/>
      <c r="B216" s="170" t="s">
        <v>119</v>
      </c>
      <c r="C216" s="171" t="s">
        <v>246</v>
      </c>
      <c r="D216" s="212">
        <f>D217</f>
        <v>459420</v>
      </c>
      <c r="E216" s="212">
        <f>E217+E219</f>
        <v>34131</v>
      </c>
      <c r="F216" s="212">
        <f>F217+F219</f>
        <v>33593</v>
      </c>
      <c r="G216" s="455">
        <f t="shared" si="9"/>
        <v>7.3120456227417181</v>
      </c>
      <c r="H216" s="455">
        <f t="shared" si="10"/>
        <v>98.423720371509773</v>
      </c>
      <c r="I216" s="62"/>
      <c r="J216" s="62"/>
      <c r="K216" s="62"/>
      <c r="L216" s="62"/>
      <c r="M216" s="62"/>
    </row>
    <row r="217" spans="1:13" ht="16.5" x14ac:dyDescent="0.3">
      <c r="A217" s="173"/>
      <c r="B217" s="174" t="s">
        <v>247</v>
      </c>
      <c r="C217" s="175" t="s">
        <v>246</v>
      </c>
      <c r="D217" s="213">
        <f>D218</f>
        <v>459420</v>
      </c>
      <c r="E217" s="213">
        <v>29131</v>
      </c>
      <c r="F217" s="213">
        <f>F218</f>
        <v>29131</v>
      </c>
      <c r="G217" s="456">
        <f t="shared" si="9"/>
        <v>6.340821035218319</v>
      </c>
      <c r="H217" s="456">
        <f t="shared" si="10"/>
        <v>100</v>
      </c>
      <c r="I217" s="62"/>
      <c r="J217" s="62"/>
      <c r="K217" s="62"/>
      <c r="L217" s="62"/>
      <c r="M217" s="62"/>
    </row>
    <row r="218" spans="1:13" s="5" customFormat="1" ht="16.5" x14ac:dyDescent="0.3">
      <c r="A218" s="156"/>
      <c r="B218" s="157" t="s">
        <v>553</v>
      </c>
      <c r="C218" s="188" t="s">
        <v>408</v>
      </c>
      <c r="D218" s="214">
        <v>459420</v>
      </c>
      <c r="E218" s="214"/>
      <c r="F218" s="214">
        <f>E743</f>
        <v>29131</v>
      </c>
      <c r="G218" s="459">
        <f t="shared" si="9"/>
        <v>6.340821035218319</v>
      </c>
      <c r="H218" s="457"/>
      <c r="I218" s="189"/>
      <c r="J218" s="189"/>
      <c r="K218" s="189"/>
      <c r="L218" s="189"/>
      <c r="M218" s="189"/>
    </row>
    <row r="219" spans="1:13" s="5" customFormat="1" ht="16.5" x14ac:dyDescent="0.3">
      <c r="A219" s="173"/>
      <c r="B219" s="174" t="s">
        <v>568</v>
      </c>
      <c r="C219" s="175" t="s">
        <v>569</v>
      </c>
      <c r="D219" s="213">
        <v>0</v>
      </c>
      <c r="E219" s="213">
        <v>5000</v>
      </c>
      <c r="F219" s="213">
        <f>F220</f>
        <v>4462</v>
      </c>
      <c r="G219" s="456"/>
      <c r="H219" s="456">
        <f t="shared" si="10"/>
        <v>89.24</v>
      </c>
      <c r="I219" s="189"/>
      <c r="J219" s="189"/>
      <c r="K219" s="189"/>
      <c r="L219" s="189"/>
      <c r="M219" s="189"/>
    </row>
    <row r="220" spans="1:13" s="5" customFormat="1" ht="16.5" x14ac:dyDescent="0.3">
      <c r="A220" s="156"/>
      <c r="B220" s="157" t="s">
        <v>665</v>
      </c>
      <c r="C220" s="188" t="s">
        <v>569</v>
      </c>
      <c r="D220" s="214"/>
      <c r="E220" s="214"/>
      <c r="F220" s="214">
        <f>E548</f>
        <v>4462</v>
      </c>
      <c r="G220" s="459"/>
      <c r="H220" s="457"/>
      <c r="I220" s="189"/>
      <c r="J220" s="189"/>
      <c r="K220" s="189"/>
      <c r="L220" s="189"/>
      <c r="M220" s="189"/>
    </row>
    <row r="221" spans="1:13" ht="16.5" x14ac:dyDescent="0.3">
      <c r="A221" s="204"/>
      <c r="B221" s="170" t="s">
        <v>121</v>
      </c>
      <c r="C221" s="171" t="s">
        <v>248</v>
      </c>
      <c r="D221" s="212">
        <f>D222+D226+D231</f>
        <v>1218085</v>
      </c>
      <c r="E221" s="212">
        <f>E222+E226+E231</f>
        <v>1778581</v>
      </c>
      <c r="F221" s="212">
        <f>F222+F226+F231</f>
        <v>1732034</v>
      </c>
      <c r="G221" s="455">
        <f t="shared" si="9"/>
        <v>142.19319669809579</v>
      </c>
      <c r="H221" s="455">
        <f t="shared" si="10"/>
        <v>97.382913682311909</v>
      </c>
      <c r="I221" s="62"/>
      <c r="J221" s="62"/>
      <c r="K221" s="62"/>
      <c r="L221" s="62"/>
      <c r="M221" s="62"/>
    </row>
    <row r="222" spans="1:13" ht="16.5" x14ac:dyDescent="0.3">
      <c r="A222" s="173"/>
      <c r="B222" s="174" t="s">
        <v>249</v>
      </c>
      <c r="C222" s="175" t="s">
        <v>250</v>
      </c>
      <c r="D222" s="213">
        <f>D223+D225+D224</f>
        <v>767678</v>
      </c>
      <c r="E222" s="213">
        <v>1250917</v>
      </c>
      <c r="F222" s="213">
        <f>F223+F225+F224</f>
        <v>1245670</v>
      </c>
      <c r="G222" s="456">
        <f t="shared" si="9"/>
        <v>162.26464741727651</v>
      </c>
      <c r="H222" s="456">
        <f t="shared" si="10"/>
        <v>99.580547710199795</v>
      </c>
      <c r="I222" s="62"/>
      <c r="J222" s="62"/>
      <c r="K222" s="62"/>
      <c r="L222" s="62"/>
      <c r="M222" s="62"/>
    </row>
    <row r="223" spans="1:13" ht="16.5" x14ac:dyDescent="0.3">
      <c r="A223" s="156"/>
      <c r="B223" s="157" t="s">
        <v>420</v>
      </c>
      <c r="C223" s="188" t="s">
        <v>421</v>
      </c>
      <c r="D223" s="214">
        <v>306250</v>
      </c>
      <c r="E223" s="214"/>
      <c r="F223" s="214">
        <f>E788+E840</f>
        <v>118609</v>
      </c>
      <c r="G223" s="459">
        <f t="shared" si="9"/>
        <v>38.729469387755103</v>
      </c>
      <c r="H223" s="457"/>
      <c r="I223" s="62"/>
      <c r="J223" s="62"/>
      <c r="K223" s="62"/>
      <c r="L223" s="62"/>
      <c r="M223" s="62"/>
    </row>
    <row r="224" spans="1:13" ht="16.5" x14ac:dyDescent="0.3">
      <c r="A224" s="156"/>
      <c r="B224" s="157" t="s">
        <v>554</v>
      </c>
      <c r="C224" s="188" t="s">
        <v>555</v>
      </c>
      <c r="D224" s="214">
        <v>228344</v>
      </c>
      <c r="E224" s="214"/>
      <c r="F224" s="214">
        <f>E762</f>
        <v>627226</v>
      </c>
      <c r="G224" s="459">
        <f t="shared" si="9"/>
        <v>274.68468626283152</v>
      </c>
      <c r="H224" s="457"/>
      <c r="I224" s="62"/>
      <c r="J224" s="62"/>
      <c r="K224" s="62"/>
      <c r="L224" s="62"/>
      <c r="M224" s="62"/>
    </row>
    <row r="225" spans="1:13" ht="16.5" x14ac:dyDescent="0.3">
      <c r="A225" s="156"/>
      <c r="B225" s="157" t="s">
        <v>251</v>
      </c>
      <c r="C225" s="188" t="s">
        <v>252</v>
      </c>
      <c r="D225" s="214">
        <v>233084</v>
      </c>
      <c r="E225" s="214"/>
      <c r="F225" s="214">
        <f>E751+E772+E780</f>
        <v>499835</v>
      </c>
      <c r="G225" s="459">
        <f t="shared" si="9"/>
        <v>214.44414889052874</v>
      </c>
      <c r="H225" s="457"/>
      <c r="I225" s="62"/>
      <c r="J225" s="62"/>
      <c r="K225" s="62"/>
      <c r="L225" s="62"/>
      <c r="M225" s="62"/>
    </row>
    <row r="226" spans="1:13" ht="16.5" x14ac:dyDescent="0.3">
      <c r="A226" s="173"/>
      <c r="B226" s="174" t="s">
        <v>253</v>
      </c>
      <c r="C226" s="175" t="s">
        <v>254</v>
      </c>
      <c r="D226" s="213">
        <f>D227+D230+D228+D229</f>
        <v>342407</v>
      </c>
      <c r="E226" s="213">
        <v>197213</v>
      </c>
      <c r="F226" s="213">
        <f>F227+F228+F229+F230</f>
        <v>155913</v>
      </c>
      <c r="G226" s="456">
        <f t="shared" si="9"/>
        <v>45.534407883016407</v>
      </c>
      <c r="H226" s="456">
        <f t="shared" si="10"/>
        <v>79.058175678073965</v>
      </c>
      <c r="I226" s="62"/>
      <c r="J226" s="62"/>
      <c r="K226" s="62"/>
      <c r="L226" s="62"/>
      <c r="M226" s="62"/>
    </row>
    <row r="227" spans="1:13" ht="16.5" x14ac:dyDescent="0.3">
      <c r="A227" s="156"/>
      <c r="B227" s="157" t="s">
        <v>255</v>
      </c>
      <c r="C227" s="188" t="s">
        <v>256</v>
      </c>
      <c r="D227" s="214">
        <v>29375</v>
      </c>
      <c r="E227" s="214"/>
      <c r="F227" s="214">
        <f>E551</f>
        <v>14050</v>
      </c>
      <c r="G227" s="459">
        <f t="shared" si="9"/>
        <v>47.829787234042556</v>
      </c>
      <c r="H227" s="457"/>
      <c r="I227" s="62"/>
      <c r="J227" s="62"/>
      <c r="K227" s="62"/>
      <c r="L227" s="62"/>
      <c r="M227" s="62"/>
    </row>
    <row r="228" spans="1:13" ht="16.5" x14ac:dyDescent="0.3">
      <c r="A228" s="156"/>
      <c r="B228" s="157" t="s">
        <v>257</v>
      </c>
      <c r="C228" s="188" t="s">
        <v>258</v>
      </c>
      <c r="D228" s="214">
        <v>0</v>
      </c>
      <c r="E228" s="214"/>
      <c r="F228" s="214">
        <f>E603+E552</f>
        <v>115418</v>
      </c>
      <c r="G228" s="459"/>
      <c r="H228" s="457"/>
      <c r="I228" s="62"/>
      <c r="J228" s="62"/>
      <c r="K228" s="62"/>
      <c r="L228" s="62"/>
      <c r="M228" s="62"/>
    </row>
    <row r="229" spans="1:13" ht="16.5" x14ac:dyDescent="0.3">
      <c r="A229" s="156"/>
      <c r="B229" s="157" t="s">
        <v>556</v>
      </c>
      <c r="C229" s="188" t="s">
        <v>558</v>
      </c>
      <c r="D229" s="214">
        <v>20970</v>
      </c>
      <c r="E229" s="214"/>
      <c r="F229" s="214">
        <f>E830</f>
        <v>11345</v>
      </c>
      <c r="G229" s="459">
        <f t="shared" si="9"/>
        <v>54.101096804959468</v>
      </c>
      <c r="H229" s="457"/>
      <c r="I229" s="62"/>
      <c r="J229" s="62"/>
      <c r="K229" s="62"/>
      <c r="L229" s="62"/>
      <c r="M229" s="62"/>
    </row>
    <row r="230" spans="1:13" ht="16.5" x14ac:dyDescent="0.3">
      <c r="A230" s="156"/>
      <c r="B230" s="157" t="s">
        <v>557</v>
      </c>
      <c r="C230" s="188" t="s">
        <v>422</v>
      </c>
      <c r="D230" s="214">
        <v>292062</v>
      </c>
      <c r="E230" s="214"/>
      <c r="F230" s="214">
        <f>E923+E675</f>
        <v>15100</v>
      </c>
      <c r="G230" s="160">
        <f t="shared" si="9"/>
        <v>5.1701351082989229</v>
      </c>
      <c r="H230" s="160"/>
      <c r="I230" s="62"/>
      <c r="J230" s="62"/>
      <c r="K230" s="62"/>
      <c r="L230" s="62"/>
      <c r="M230" s="62"/>
    </row>
    <row r="231" spans="1:13" ht="16.5" x14ac:dyDescent="0.3">
      <c r="A231" s="173"/>
      <c r="B231" s="174" t="s">
        <v>259</v>
      </c>
      <c r="C231" s="175" t="s">
        <v>260</v>
      </c>
      <c r="D231" s="213">
        <f>D233</f>
        <v>108000</v>
      </c>
      <c r="E231" s="213">
        <v>330451</v>
      </c>
      <c r="F231" s="213">
        <f>F233+F232</f>
        <v>330451</v>
      </c>
      <c r="G231" s="456">
        <f t="shared" si="9"/>
        <v>305.97314814814814</v>
      </c>
      <c r="H231" s="456">
        <f t="shared" si="10"/>
        <v>100</v>
      </c>
      <c r="I231" s="62"/>
      <c r="J231" s="62"/>
      <c r="K231" s="62"/>
      <c r="L231" s="62"/>
      <c r="M231" s="62"/>
    </row>
    <row r="232" spans="1:13" s="5" customFormat="1" ht="16.5" x14ac:dyDescent="0.3">
      <c r="A232" s="156"/>
      <c r="B232" s="157" t="s">
        <v>667</v>
      </c>
      <c r="C232" s="188" t="s">
        <v>666</v>
      </c>
      <c r="D232" s="214"/>
      <c r="E232" s="214"/>
      <c r="F232" s="214">
        <f>E554</f>
        <v>46872</v>
      </c>
      <c r="G232" s="459"/>
      <c r="H232" s="457"/>
      <c r="I232" s="189"/>
      <c r="J232" s="189"/>
      <c r="K232" s="189"/>
      <c r="L232" s="189"/>
      <c r="M232" s="189"/>
    </row>
    <row r="233" spans="1:13" s="5" customFormat="1" ht="16.5" x14ac:dyDescent="0.3">
      <c r="A233" s="156"/>
      <c r="B233" s="157" t="s">
        <v>376</v>
      </c>
      <c r="C233" s="188" t="s">
        <v>445</v>
      </c>
      <c r="D233" s="214">
        <v>108000</v>
      </c>
      <c r="E233" s="214"/>
      <c r="F233" s="214">
        <f>E796+E804</f>
        <v>283579</v>
      </c>
      <c r="G233" s="459">
        <f t="shared" si="9"/>
        <v>262.57314814814816</v>
      </c>
      <c r="H233" s="457"/>
      <c r="I233" s="189"/>
      <c r="J233" s="189"/>
      <c r="K233" s="189"/>
      <c r="L233" s="189"/>
      <c r="M233" s="189"/>
    </row>
    <row r="234" spans="1:13" ht="16.5" x14ac:dyDescent="0.3">
      <c r="A234" s="156"/>
      <c r="B234" s="157" t="s">
        <v>261</v>
      </c>
      <c r="C234" s="188" t="s">
        <v>262</v>
      </c>
      <c r="D234" s="214">
        <v>0</v>
      </c>
      <c r="E234" s="214"/>
      <c r="F234" s="214">
        <v>0</v>
      </c>
      <c r="G234" s="459"/>
      <c r="H234" s="457"/>
      <c r="I234" s="62"/>
      <c r="J234" s="62"/>
      <c r="K234" s="62"/>
      <c r="L234" s="62"/>
      <c r="M234" s="62"/>
    </row>
    <row r="235" spans="1:13" ht="16.5" x14ac:dyDescent="0.3">
      <c r="A235" s="204"/>
      <c r="B235" s="170" t="s">
        <v>263</v>
      </c>
      <c r="C235" s="171" t="s">
        <v>264</v>
      </c>
      <c r="D235" s="212">
        <f>D236</f>
        <v>321881</v>
      </c>
      <c r="E235" s="212">
        <f>E236</f>
        <v>302511</v>
      </c>
      <c r="F235" s="212">
        <f>F236</f>
        <v>292444</v>
      </c>
      <c r="G235" s="455">
        <f t="shared" si="9"/>
        <v>90.854694747437719</v>
      </c>
      <c r="H235" s="455">
        <f t="shared" si="10"/>
        <v>96.672187127079681</v>
      </c>
      <c r="I235" s="142"/>
      <c r="J235" s="62"/>
      <c r="K235" s="62"/>
      <c r="L235" s="62"/>
      <c r="M235" s="62"/>
    </row>
    <row r="236" spans="1:13" ht="16.5" x14ac:dyDescent="0.3">
      <c r="A236" s="173"/>
      <c r="B236" s="174" t="s">
        <v>265</v>
      </c>
      <c r="C236" s="175" t="s">
        <v>266</v>
      </c>
      <c r="D236" s="213">
        <f>D237</f>
        <v>321881</v>
      </c>
      <c r="E236" s="213">
        <v>302511</v>
      </c>
      <c r="F236" s="213">
        <f>F237</f>
        <v>292444</v>
      </c>
      <c r="G236" s="456">
        <f t="shared" si="9"/>
        <v>90.854694747437719</v>
      </c>
      <c r="H236" s="456">
        <f t="shared" si="10"/>
        <v>96.672187127079681</v>
      </c>
      <c r="I236" s="142"/>
      <c r="J236" s="62"/>
      <c r="K236" s="62"/>
      <c r="L236" s="62"/>
      <c r="M236" s="62"/>
    </row>
    <row r="237" spans="1:13" ht="16.5" x14ac:dyDescent="0.3">
      <c r="A237" s="156"/>
      <c r="B237" s="157" t="s">
        <v>267</v>
      </c>
      <c r="C237" s="188" t="s">
        <v>266</v>
      </c>
      <c r="D237" s="214">
        <v>321881</v>
      </c>
      <c r="E237" s="214"/>
      <c r="F237" s="214">
        <f>E814+E822+E848+E926</f>
        <v>292444</v>
      </c>
      <c r="G237" s="459">
        <f t="shared" si="9"/>
        <v>90.854694747437719</v>
      </c>
      <c r="H237" s="457"/>
      <c r="I237" s="142"/>
      <c r="J237" s="62"/>
      <c r="K237" s="62"/>
      <c r="L237" s="62"/>
      <c r="M237" s="62"/>
    </row>
    <row r="238" spans="1:13" ht="16.5" x14ac:dyDescent="0.3">
      <c r="A238" s="195"/>
      <c r="B238" s="196"/>
      <c r="C238" s="197"/>
      <c r="D238" s="227"/>
      <c r="E238" s="228"/>
      <c r="F238" s="228"/>
      <c r="G238" s="228"/>
      <c r="H238" s="229"/>
      <c r="I238" s="142"/>
      <c r="J238" s="62"/>
      <c r="K238" s="62"/>
      <c r="L238" s="62"/>
      <c r="M238" s="62"/>
    </row>
    <row r="239" spans="1:13" ht="16.5" x14ac:dyDescent="0.3">
      <c r="A239" s="195"/>
      <c r="B239" s="196"/>
      <c r="C239" s="197"/>
      <c r="D239" s="227"/>
      <c r="E239" s="228"/>
      <c r="F239" s="228"/>
      <c r="G239" s="228"/>
      <c r="H239" s="229"/>
      <c r="I239" s="142"/>
      <c r="J239" s="62"/>
      <c r="K239" s="62"/>
      <c r="L239" s="62"/>
      <c r="M239" s="62"/>
    </row>
    <row r="240" spans="1:13" ht="16.5" x14ac:dyDescent="0.3">
      <c r="A240" s="195"/>
      <c r="B240" s="196"/>
      <c r="C240" s="197"/>
      <c r="D240" s="227"/>
      <c r="E240" s="228"/>
      <c r="F240" s="228"/>
      <c r="G240" s="228"/>
      <c r="H240" s="229"/>
      <c r="I240" s="137"/>
      <c r="J240" s="62"/>
      <c r="K240" s="62"/>
      <c r="L240" s="62"/>
      <c r="M240" s="62"/>
    </row>
    <row r="241" spans="1:13" ht="16.5" x14ac:dyDescent="0.3">
      <c r="A241" s="146"/>
      <c r="B241" s="106"/>
      <c r="C241" s="147" t="s">
        <v>268</v>
      </c>
      <c r="D241" s="148" t="s">
        <v>541</v>
      </c>
      <c r="E241" s="148" t="s">
        <v>542</v>
      </c>
      <c r="F241" s="148" t="s">
        <v>543</v>
      </c>
      <c r="G241" s="148" t="s">
        <v>3</v>
      </c>
      <c r="H241" s="149" t="s">
        <v>3</v>
      </c>
      <c r="I241" s="62"/>
      <c r="J241" s="62"/>
      <c r="K241" s="62"/>
      <c r="L241" s="62"/>
      <c r="M241" s="62"/>
    </row>
    <row r="242" spans="1:13" ht="16.5" x14ac:dyDescent="0.3">
      <c r="A242" s="146"/>
      <c r="B242" s="106"/>
      <c r="C242" s="150"/>
      <c r="D242" s="148">
        <v>1</v>
      </c>
      <c r="E242" s="148">
        <v>2</v>
      </c>
      <c r="F242" s="148">
        <v>3</v>
      </c>
      <c r="G242" s="106" t="s">
        <v>412</v>
      </c>
      <c r="H242" s="125" t="s">
        <v>112</v>
      </c>
      <c r="I242" s="71"/>
      <c r="J242" s="71"/>
      <c r="K242" s="62"/>
      <c r="L242" s="62"/>
      <c r="M242" s="62"/>
    </row>
    <row r="243" spans="1:13" ht="16.5" x14ac:dyDescent="0.3">
      <c r="A243" s="151"/>
      <c r="B243" s="152"/>
      <c r="C243" s="153" t="s">
        <v>25</v>
      </c>
      <c r="D243" s="154"/>
      <c r="E243" s="154"/>
      <c r="F243" s="154"/>
      <c r="G243" s="154"/>
      <c r="H243" s="155"/>
      <c r="I243" s="71"/>
      <c r="J243" s="71"/>
      <c r="K243" s="62"/>
      <c r="L243" s="62"/>
      <c r="M243" s="62"/>
    </row>
    <row r="244" spans="1:13" ht="16.5" x14ac:dyDescent="0.3">
      <c r="A244" s="161"/>
      <c r="B244" s="162" t="s">
        <v>113</v>
      </c>
      <c r="C244" s="163" t="s">
        <v>114</v>
      </c>
      <c r="D244" s="164"/>
      <c r="E244" s="164"/>
      <c r="F244" s="164"/>
      <c r="G244" s="164"/>
      <c r="H244" s="200"/>
      <c r="I244" s="71"/>
      <c r="J244" s="71"/>
      <c r="K244" s="62"/>
      <c r="L244" s="62"/>
      <c r="M244" s="62"/>
    </row>
    <row r="245" spans="1:13" ht="16.5" x14ac:dyDescent="0.3">
      <c r="A245" s="156"/>
      <c r="B245" s="206" t="s">
        <v>115</v>
      </c>
      <c r="C245" s="126" t="s">
        <v>116</v>
      </c>
      <c r="D245" s="187">
        <v>8984273</v>
      </c>
      <c r="E245" s="187">
        <v>9276555</v>
      </c>
      <c r="F245" s="187">
        <f>E406+E411+E417+E422+E431+E440+E444+E448+E454-444445</f>
        <v>8815409</v>
      </c>
      <c r="G245" s="458">
        <f>F245/D245*100</f>
        <v>98.120448922244464</v>
      </c>
      <c r="H245" s="458">
        <f>F245/E245*100</f>
        <v>95.02890889990951</v>
      </c>
      <c r="I245" s="71"/>
      <c r="J245" s="71"/>
      <c r="K245" s="62"/>
      <c r="L245" s="62"/>
      <c r="M245" s="62"/>
    </row>
    <row r="246" spans="1:13" ht="16.5" x14ac:dyDescent="0.3">
      <c r="A246" s="156"/>
      <c r="B246" s="206" t="s">
        <v>559</v>
      </c>
      <c r="C246" s="126" t="s">
        <v>560</v>
      </c>
      <c r="D246" s="187">
        <v>1495540</v>
      </c>
      <c r="E246" s="187">
        <v>0</v>
      </c>
      <c r="F246" s="187">
        <v>0</v>
      </c>
      <c r="G246" s="458">
        <f t="shared" ref="G246:G261" si="11">F246/D246*100</f>
        <v>0</v>
      </c>
      <c r="H246" s="458"/>
      <c r="I246" s="71"/>
      <c r="J246" s="71"/>
      <c r="K246" s="62"/>
      <c r="L246" s="62"/>
      <c r="M246" s="62"/>
    </row>
    <row r="247" spans="1:13" ht="16.5" x14ac:dyDescent="0.3">
      <c r="A247" s="156"/>
      <c r="B247" s="206" t="s">
        <v>559</v>
      </c>
      <c r="C247" s="126" t="s">
        <v>681</v>
      </c>
      <c r="D247" s="187">
        <v>0</v>
      </c>
      <c r="E247" s="187">
        <f>D432</f>
        <v>221669</v>
      </c>
      <c r="F247" s="187">
        <f>E432</f>
        <v>188428</v>
      </c>
      <c r="G247" s="458"/>
      <c r="H247" s="458">
        <f t="shared" ref="H247:H261" si="12">F247/E247*100</f>
        <v>85.004218000712768</v>
      </c>
      <c r="I247" s="71"/>
      <c r="J247" s="71"/>
      <c r="K247" s="62"/>
      <c r="L247" s="62"/>
      <c r="M247" s="62"/>
    </row>
    <row r="248" spans="1:13" ht="16.5" x14ac:dyDescent="0.3">
      <c r="A248" s="156"/>
      <c r="B248" s="206" t="s">
        <v>561</v>
      </c>
      <c r="C248" s="126" t="s">
        <v>424</v>
      </c>
      <c r="D248" s="187">
        <v>432512</v>
      </c>
      <c r="E248" s="187">
        <v>0</v>
      </c>
      <c r="F248" s="187">
        <v>0</v>
      </c>
      <c r="G248" s="458">
        <f t="shared" si="11"/>
        <v>0</v>
      </c>
      <c r="H248" s="458"/>
      <c r="I248" s="71"/>
      <c r="J248" s="71"/>
      <c r="K248" s="62"/>
      <c r="L248" s="62"/>
      <c r="M248" s="62"/>
    </row>
    <row r="249" spans="1:13" ht="16.5" x14ac:dyDescent="0.3">
      <c r="A249" s="156"/>
      <c r="B249" s="206" t="s">
        <v>562</v>
      </c>
      <c r="C249" s="126" t="s">
        <v>563</v>
      </c>
      <c r="D249" s="187">
        <v>679</v>
      </c>
      <c r="E249" s="187">
        <v>10003</v>
      </c>
      <c r="F249" s="187">
        <f>E433</f>
        <v>10003</v>
      </c>
      <c r="G249" s="458">
        <f t="shared" si="11"/>
        <v>1473.1958762886597</v>
      </c>
      <c r="H249" s="458">
        <f t="shared" si="12"/>
        <v>100</v>
      </c>
      <c r="I249" s="71"/>
      <c r="J249" s="71"/>
      <c r="K249" s="62"/>
      <c r="L249" s="62"/>
      <c r="M249" s="62"/>
    </row>
    <row r="250" spans="1:13" ht="16.5" x14ac:dyDescent="0.3">
      <c r="A250" s="156"/>
      <c r="B250" s="206" t="s">
        <v>117</v>
      </c>
      <c r="C250" s="126" t="s">
        <v>118</v>
      </c>
      <c r="D250" s="187">
        <v>140990</v>
      </c>
      <c r="E250" s="187">
        <v>97997</v>
      </c>
      <c r="F250" s="187">
        <f>E434</f>
        <v>103571</v>
      </c>
      <c r="G250" s="458">
        <f t="shared" si="11"/>
        <v>73.459819845379101</v>
      </c>
      <c r="H250" s="458">
        <f t="shared" si="12"/>
        <v>105.68792922232313</v>
      </c>
      <c r="I250" s="71"/>
      <c r="J250" s="71"/>
      <c r="K250" s="62"/>
      <c r="L250" s="62"/>
      <c r="M250" s="62"/>
    </row>
    <row r="251" spans="1:13" ht="16.5" x14ac:dyDescent="0.3">
      <c r="A251" s="156"/>
      <c r="B251" s="206" t="s">
        <v>119</v>
      </c>
      <c r="C251" s="126" t="s">
        <v>120</v>
      </c>
      <c r="D251" s="187">
        <v>47867</v>
      </c>
      <c r="E251" s="187">
        <v>60000</v>
      </c>
      <c r="F251" s="187">
        <f>E423</f>
        <v>56338</v>
      </c>
      <c r="G251" s="458">
        <f t="shared" si="11"/>
        <v>117.69695197108656</v>
      </c>
      <c r="H251" s="458">
        <f t="shared" si="12"/>
        <v>93.896666666666661</v>
      </c>
      <c r="I251" s="71"/>
      <c r="J251" s="71"/>
      <c r="K251" s="62"/>
      <c r="L251" s="62"/>
      <c r="M251" s="62"/>
    </row>
    <row r="252" spans="1:13" ht="16.5" x14ac:dyDescent="0.3">
      <c r="A252" s="156"/>
      <c r="B252" s="206" t="s">
        <v>121</v>
      </c>
      <c r="C252" s="126" t="s">
        <v>122</v>
      </c>
      <c r="D252" s="187">
        <v>3071498</v>
      </c>
      <c r="E252" s="187">
        <v>2413880</v>
      </c>
      <c r="F252" s="187">
        <f>E412+E424</f>
        <v>2301739</v>
      </c>
      <c r="G252" s="458">
        <f t="shared" si="11"/>
        <v>74.938645572941937</v>
      </c>
      <c r="H252" s="458">
        <f t="shared" si="12"/>
        <v>95.354325815699198</v>
      </c>
      <c r="I252" s="71"/>
      <c r="J252" s="71"/>
      <c r="K252" s="62"/>
      <c r="L252" s="62"/>
      <c r="M252" s="62"/>
    </row>
    <row r="253" spans="1:13" ht="16.5" x14ac:dyDescent="0.3">
      <c r="A253" s="156"/>
      <c r="B253" s="206" t="s">
        <v>123</v>
      </c>
      <c r="C253" s="126" t="s">
        <v>124</v>
      </c>
      <c r="D253" s="187">
        <v>99037</v>
      </c>
      <c r="E253" s="187">
        <v>98158</v>
      </c>
      <c r="F253" s="187">
        <f>E425+E435+E449</f>
        <v>225476</v>
      </c>
      <c r="G253" s="458">
        <f t="shared" si="11"/>
        <v>227.66844714601615</v>
      </c>
      <c r="H253" s="458">
        <f t="shared" si="12"/>
        <v>229.70720674830375</v>
      </c>
      <c r="I253" s="71"/>
      <c r="J253" s="71"/>
      <c r="K253" s="62"/>
      <c r="L253" s="62"/>
      <c r="M253" s="62"/>
    </row>
    <row r="254" spans="1:13" ht="16.5" x14ac:dyDescent="0.3">
      <c r="A254" s="156"/>
      <c r="B254" s="206" t="s">
        <v>125</v>
      </c>
      <c r="C254" s="126" t="s">
        <v>126</v>
      </c>
      <c r="D254" s="187">
        <v>200000</v>
      </c>
      <c r="E254" s="187">
        <v>132500</v>
      </c>
      <c r="F254" s="187">
        <v>0</v>
      </c>
      <c r="G254" s="458">
        <f t="shared" si="11"/>
        <v>0</v>
      </c>
      <c r="H254" s="458">
        <f t="shared" si="12"/>
        <v>0</v>
      </c>
      <c r="I254" s="71"/>
      <c r="J254" s="71"/>
      <c r="K254" s="62"/>
      <c r="L254" s="62"/>
      <c r="M254" s="62"/>
    </row>
    <row r="255" spans="1:13" ht="16.5" x14ac:dyDescent="0.3">
      <c r="A255" s="156"/>
      <c r="B255" s="206" t="s">
        <v>395</v>
      </c>
      <c r="C255" s="126" t="s">
        <v>396</v>
      </c>
      <c r="D255" s="187">
        <v>728224</v>
      </c>
      <c r="E255" s="187">
        <v>551551</v>
      </c>
      <c r="F255" s="187">
        <f>E436+E450</f>
        <v>555943</v>
      </c>
      <c r="G255" s="458">
        <f t="shared" si="11"/>
        <v>76.342306762754319</v>
      </c>
      <c r="H255" s="458">
        <f t="shared" si="12"/>
        <v>100.79629988885887</v>
      </c>
      <c r="I255" s="71"/>
      <c r="J255" s="71"/>
      <c r="K255" s="62"/>
      <c r="L255" s="62"/>
      <c r="M255" s="62"/>
    </row>
    <row r="256" spans="1:13" ht="16.5" x14ac:dyDescent="0.3">
      <c r="A256" s="156"/>
      <c r="B256" s="206" t="s">
        <v>315</v>
      </c>
      <c r="C256" s="126" t="s">
        <v>433</v>
      </c>
      <c r="D256" s="187">
        <v>0</v>
      </c>
      <c r="E256" s="187">
        <v>0</v>
      </c>
      <c r="F256" s="187">
        <v>0</v>
      </c>
      <c r="G256" s="458"/>
      <c r="H256" s="458"/>
      <c r="I256" s="71"/>
      <c r="J256" s="71"/>
      <c r="K256" s="62"/>
      <c r="L256" s="62"/>
      <c r="M256" s="62"/>
    </row>
    <row r="257" spans="1:13" ht="16.5" x14ac:dyDescent="0.3">
      <c r="A257" s="156"/>
      <c r="B257" s="206" t="s">
        <v>430</v>
      </c>
      <c r="C257" s="126" t="s">
        <v>432</v>
      </c>
      <c r="D257" s="187">
        <v>532557</v>
      </c>
      <c r="E257" s="187">
        <v>603692</v>
      </c>
      <c r="F257" s="187">
        <f>E418</f>
        <v>647069</v>
      </c>
      <c r="G257" s="458">
        <f t="shared" si="11"/>
        <v>121.50229928439585</v>
      </c>
      <c r="H257" s="458">
        <f t="shared" si="12"/>
        <v>107.18528653684329</v>
      </c>
      <c r="I257" s="71"/>
      <c r="J257" s="71"/>
      <c r="K257" s="62"/>
      <c r="L257" s="62"/>
      <c r="M257" s="62"/>
    </row>
    <row r="258" spans="1:13" ht="16.5" x14ac:dyDescent="0.3">
      <c r="A258" s="156"/>
      <c r="B258" s="206" t="s">
        <v>431</v>
      </c>
      <c r="C258" s="126" t="s">
        <v>429</v>
      </c>
      <c r="D258" s="187">
        <v>0</v>
      </c>
      <c r="E258" s="187">
        <v>111558</v>
      </c>
      <c r="F258" s="187">
        <f>E413</f>
        <v>112154</v>
      </c>
      <c r="G258" s="458"/>
      <c r="H258" s="458">
        <f t="shared" si="12"/>
        <v>100.53425124150665</v>
      </c>
      <c r="I258" s="71"/>
      <c r="J258" s="71"/>
      <c r="K258" s="62"/>
      <c r="L258" s="62"/>
      <c r="M258" s="62"/>
    </row>
    <row r="259" spans="1:13" ht="16.5" x14ac:dyDescent="0.3">
      <c r="A259" s="156"/>
      <c r="B259" s="206" t="s">
        <v>30</v>
      </c>
      <c r="C259" s="126" t="s">
        <v>127</v>
      </c>
      <c r="D259" s="187">
        <v>34900</v>
      </c>
      <c r="E259" s="187">
        <v>0</v>
      </c>
      <c r="F259" s="187">
        <v>0</v>
      </c>
      <c r="G259" s="458">
        <f t="shared" si="11"/>
        <v>0</v>
      </c>
      <c r="H259" s="458"/>
      <c r="I259" s="71"/>
      <c r="J259" s="71"/>
      <c r="K259" s="62"/>
      <c r="L259" s="62"/>
      <c r="M259" s="62"/>
    </row>
    <row r="260" spans="1:13" ht="16.5" x14ac:dyDescent="0.3">
      <c r="A260" s="156"/>
      <c r="B260" s="206" t="s">
        <v>107</v>
      </c>
      <c r="C260" s="126" t="s">
        <v>128</v>
      </c>
      <c r="D260" s="187">
        <v>4464687</v>
      </c>
      <c r="E260" s="187">
        <v>950000</v>
      </c>
      <c r="F260" s="187">
        <f>E427</f>
        <v>949565</v>
      </c>
      <c r="G260" s="458">
        <f t="shared" si="11"/>
        <v>21.268344231073758</v>
      </c>
      <c r="H260" s="458">
        <f t="shared" si="12"/>
        <v>99.954210526315791</v>
      </c>
      <c r="I260" s="71"/>
      <c r="J260" s="71"/>
      <c r="K260" s="62"/>
      <c r="L260" s="62"/>
      <c r="M260" s="62"/>
    </row>
    <row r="261" spans="1:13" ht="16.5" x14ac:dyDescent="0.3">
      <c r="A261" s="156"/>
      <c r="B261" s="157"/>
      <c r="C261" s="208" t="s">
        <v>129</v>
      </c>
      <c r="D261" s="159">
        <f>D245+D250+D251+D252+D253+D254+D255+D259+D260+D246+D248+D249+D257</f>
        <v>20232764</v>
      </c>
      <c r="E261" s="159">
        <f>E245+E250+E251+E252+E253+E254+E255+E256+E257+E258+E259+E260+E249</f>
        <v>14305894</v>
      </c>
      <c r="F261" s="159">
        <f>F245+F250+F251+F252+F253+F254+F255+F256+F257+F258+F259+F260+F249+F247</f>
        <v>13965695</v>
      </c>
      <c r="G261" s="458">
        <f t="shared" si="11"/>
        <v>69.025146539543485</v>
      </c>
      <c r="H261" s="458">
        <f t="shared" si="12"/>
        <v>97.621966163037428</v>
      </c>
      <c r="I261" s="71"/>
      <c r="J261" s="71"/>
      <c r="K261" s="62"/>
      <c r="L261" s="62"/>
      <c r="M261" s="62"/>
    </row>
    <row r="262" spans="1:13" ht="16.5" x14ac:dyDescent="0.3">
      <c r="A262" s="195"/>
      <c r="B262" s="196"/>
      <c r="C262" s="230"/>
      <c r="D262" s="231"/>
      <c r="E262" s="232"/>
      <c r="F262" s="232"/>
      <c r="G262" s="233"/>
      <c r="H262" s="71"/>
      <c r="I262" s="71"/>
      <c r="J262" s="71"/>
      <c r="K262" s="62"/>
      <c r="L262" s="62"/>
      <c r="M262" s="62"/>
    </row>
    <row r="263" spans="1:13" ht="16.5" x14ac:dyDescent="0.3">
      <c r="A263" s="234"/>
      <c r="B263" s="235"/>
      <c r="C263" s="236" t="s">
        <v>269</v>
      </c>
      <c r="D263" s="237" t="s">
        <v>541</v>
      </c>
      <c r="E263" s="237" t="s">
        <v>542</v>
      </c>
      <c r="F263" s="237" t="s">
        <v>543</v>
      </c>
      <c r="G263" s="237" t="s">
        <v>3</v>
      </c>
      <c r="H263" s="238" t="s">
        <v>3</v>
      </c>
      <c r="I263" s="71"/>
      <c r="J263" s="71"/>
      <c r="K263" s="62"/>
      <c r="L263" s="62"/>
      <c r="M263" s="62"/>
    </row>
    <row r="264" spans="1:13" ht="16.5" x14ac:dyDescent="0.3">
      <c r="A264" s="234"/>
      <c r="B264" s="235"/>
      <c r="C264" s="239"/>
      <c r="D264" s="237">
        <v>1</v>
      </c>
      <c r="E264" s="237">
        <v>2</v>
      </c>
      <c r="F264" s="237">
        <v>3</v>
      </c>
      <c r="G264" s="235" t="s">
        <v>412</v>
      </c>
      <c r="H264" s="240" t="s">
        <v>112</v>
      </c>
      <c r="I264" s="71"/>
      <c r="J264" s="71"/>
      <c r="K264" s="71"/>
      <c r="L264" s="62"/>
      <c r="M264" s="62"/>
    </row>
    <row r="265" spans="1:13" ht="16.5" x14ac:dyDescent="0.3">
      <c r="A265" s="241"/>
      <c r="B265" s="242"/>
      <c r="C265" s="243" t="s">
        <v>25</v>
      </c>
      <c r="D265" s="242"/>
      <c r="E265" s="242"/>
      <c r="F265" s="242"/>
      <c r="G265" s="242"/>
      <c r="H265" s="244"/>
      <c r="I265" s="71"/>
      <c r="J265" s="71"/>
      <c r="K265" s="71"/>
      <c r="L265" s="62"/>
      <c r="M265" s="62"/>
    </row>
    <row r="266" spans="1:13" ht="16.5" x14ac:dyDescent="0.3">
      <c r="A266" s="245" t="s">
        <v>270</v>
      </c>
      <c r="B266" s="246" t="s">
        <v>27</v>
      </c>
      <c r="C266" s="246" t="s">
        <v>271</v>
      </c>
      <c r="D266" s="246"/>
      <c r="E266" s="246"/>
      <c r="F266" s="246"/>
      <c r="G266" s="246"/>
      <c r="H266" s="247"/>
      <c r="I266" s="71"/>
      <c r="J266" s="71"/>
      <c r="K266" s="71"/>
      <c r="L266" s="62"/>
      <c r="M266" s="62"/>
    </row>
    <row r="267" spans="1:13" ht="16.5" x14ac:dyDescent="0.3">
      <c r="A267" s="248"/>
      <c r="B267" s="249"/>
      <c r="C267" s="249"/>
      <c r="D267" s="250"/>
      <c r="E267" s="250"/>
      <c r="F267" s="250"/>
      <c r="G267" s="250"/>
      <c r="H267" s="251"/>
      <c r="I267" s="62"/>
      <c r="J267" s="62"/>
      <c r="K267" s="71"/>
      <c r="L267" s="62"/>
      <c r="M267" s="62"/>
    </row>
    <row r="268" spans="1:13" ht="16.5" x14ac:dyDescent="0.3">
      <c r="A268" s="252" t="s">
        <v>272</v>
      </c>
      <c r="B268" s="253"/>
      <c r="C268" s="253"/>
      <c r="D268" s="254">
        <f>D269</f>
        <v>3253545</v>
      </c>
      <c r="E268" s="254">
        <f>E269</f>
        <v>2752825</v>
      </c>
      <c r="F268" s="254">
        <f>F269</f>
        <v>2597903</v>
      </c>
      <c r="G268" s="491">
        <f>F268/D268*100</f>
        <v>79.848380766210397</v>
      </c>
      <c r="H268" s="492">
        <f>F268/E268*100</f>
        <v>94.372253957298412</v>
      </c>
      <c r="I268" s="62"/>
      <c r="J268" s="62"/>
      <c r="K268" s="71"/>
      <c r="L268" s="62"/>
      <c r="M268" s="62"/>
    </row>
    <row r="269" spans="1:13" ht="16.5" x14ac:dyDescent="0.3">
      <c r="A269" s="252" t="s">
        <v>273</v>
      </c>
      <c r="B269" s="253"/>
      <c r="C269" s="253"/>
      <c r="D269" s="254">
        <f>D270+D271+D272+D273+D274+D275</f>
        <v>3253545</v>
      </c>
      <c r="E269" s="254">
        <f>E270+E271+E272+E273+E274+E275</f>
        <v>2752825</v>
      </c>
      <c r="F269" s="254">
        <f>F270+F271+F272+F275+F273+F274</f>
        <v>2597903</v>
      </c>
      <c r="G269" s="491">
        <f t="shared" ref="G269:G330" si="13">F269/D269*100</f>
        <v>79.848380766210397</v>
      </c>
      <c r="H269" s="492">
        <f t="shared" ref="H269:H332" si="14">F269/E269*100</f>
        <v>94.372253957298412</v>
      </c>
      <c r="I269" s="62"/>
      <c r="J269" s="62"/>
      <c r="K269" s="71"/>
      <c r="L269" s="62"/>
      <c r="M269" s="62"/>
    </row>
    <row r="270" spans="1:13" ht="16.5" x14ac:dyDescent="0.3">
      <c r="A270" s="252"/>
      <c r="B270" s="255">
        <v>31</v>
      </c>
      <c r="C270" s="253" t="s">
        <v>134</v>
      </c>
      <c r="D270" s="256">
        <v>1445996</v>
      </c>
      <c r="E270" s="256">
        <v>1496810</v>
      </c>
      <c r="F270" s="256">
        <f>E509</f>
        <v>1411836</v>
      </c>
      <c r="G270" s="491">
        <f t="shared" si="13"/>
        <v>97.637614488560132</v>
      </c>
      <c r="H270" s="492">
        <f t="shared" si="14"/>
        <v>94.322993566317706</v>
      </c>
      <c r="I270" s="62"/>
      <c r="J270" s="62"/>
      <c r="K270" s="71"/>
      <c r="L270" s="62"/>
      <c r="M270" s="62"/>
    </row>
    <row r="271" spans="1:13" ht="16.5" x14ac:dyDescent="0.3">
      <c r="A271" s="252"/>
      <c r="B271" s="255">
        <v>32</v>
      </c>
      <c r="C271" s="253" t="s">
        <v>151</v>
      </c>
      <c r="D271" s="256">
        <v>1601588</v>
      </c>
      <c r="E271" s="256">
        <v>1071000</v>
      </c>
      <c r="F271" s="256">
        <f>E471+E488+E516</f>
        <v>1002356</v>
      </c>
      <c r="G271" s="491">
        <f t="shared" si="13"/>
        <v>62.585134254252651</v>
      </c>
      <c r="H271" s="492">
        <f t="shared" si="14"/>
        <v>93.590662931839404</v>
      </c>
      <c r="I271" s="62"/>
      <c r="J271" s="62"/>
      <c r="K271" s="71"/>
      <c r="L271" s="62"/>
      <c r="M271" s="62"/>
    </row>
    <row r="272" spans="1:13" ht="16.5" x14ac:dyDescent="0.3">
      <c r="A272" s="252"/>
      <c r="B272" s="255">
        <v>34</v>
      </c>
      <c r="C272" s="253" t="s">
        <v>206</v>
      </c>
      <c r="D272" s="256">
        <v>115016</v>
      </c>
      <c r="E272" s="256">
        <v>88433</v>
      </c>
      <c r="F272" s="256">
        <f>E567</f>
        <v>87667</v>
      </c>
      <c r="G272" s="491">
        <f t="shared" si="13"/>
        <v>76.22156917298463</v>
      </c>
      <c r="H272" s="492">
        <f t="shared" si="14"/>
        <v>99.133807515294052</v>
      </c>
      <c r="I272" s="62"/>
      <c r="J272" s="62"/>
      <c r="K272" s="71"/>
      <c r="L272" s="62"/>
      <c r="M272" s="62"/>
    </row>
    <row r="273" spans="1:13" ht="16.5" x14ac:dyDescent="0.3">
      <c r="A273" s="252"/>
      <c r="B273" s="255">
        <v>38</v>
      </c>
      <c r="C273" s="253" t="s">
        <v>237</v>
      </c>
      <c r="D273" s="256">
        <v>46800</v>
      </c>
      <c r="E273" s="256">
        <v>26800</v>
      </c>
      <c r="F273" s="256">
        <f>E479</f>
        <v>26800</v>
      </c>
      <c r="G273" s="491">
        <f t="shared" si="13"/>
        <v>57.26495726495726</v>
      </c>
      <c r="H273" s="492">
        <f t="shared" si="14"/>
        <v>100</v>
      </c>
      <c r="I273" s="62"/>
      <c r="J273" s="62"/>
      <c r="K273" s="71"/>
      <c r="L273" s="62"/>
      <c r="M273" s="62"/>
    </row>
    <row r="274" spans="1:13" ht="16.5" x14ac:dyDescent="0.3">
      <c r="A274" s="252"/>
      <c r="B274" s="255">
        <v>41</v>
      </c>
      <c r="C274" s="253" t="s">
        <v>274</v>
      </c>
      <c r="D274" s="256">
        <v>0</v>
      </c>
      <c r="E274" s="256">
        <v>5000</v>
      </c>
      <c r="F274" s="256">
        <f>E546</f>
        <v>4462</v>
      </c>
      <c r="G274" s="491"/>
      <c r="H274" s="492">
        <f t="shared" si="14"/>
        <v>89.24</v>
      </c>
      <c r="I274" s="62"/>
      <c r="J274" s="62"/>
      <c r="K274" s="71"/>
      <c r="L274" s="62"/>
      <c r="M274" s="62"/>
    </row>
    <row r="275" spans="1:13" ht="16.5" x14ac:dyDescent="0.3">
      <c r="A275" s="252"/>
      <c r="B275" s="255">
        <v>42</v>
      </c>
      <c r="C275" s="253" t="s">
        <v>275</v>
      </c>
      <c r="D275" s="256">
        <v>44145</v>
      </c>
      <c r="E275" s="256">
        <v>64782</v>
      </c>
      <c r="F275" s="256">
        <f>E549</f>
        <v>64782</v>
      </c>
      <c r="G275" s="491">
        <f t="shared" si="13"/>
        <v>146.74821610601427</v>
      </c>
      <c r="H275" s="492">
        <f t="shared" si="14"/>
        <v>100</v>
      </c>
      <c r="I275" s="62"/>
      <c r="J275" s="62"/>
      <c r="K275" s="62"/>
      <c r="L275" s="62"/>
      <c r="M275" s="62"/>
    </row>
    <row r="276" spans="1:13" ht="16.5" x14ac:dyDescent="0.3">
      <c r="A276" s="252"/>
      <c r="B276" s="253"/>
      <c r="C276" s="253"/>
      <c r="D276" s="256"/>
      <c r="E276" s="256"/>
      <c r="F276" s="256"/>
      <c r="G276" s="491"/>
      <c r="H276" s="492"/>
      <c r="I276" s="62"/>
      <c r="J276" s="62"/>
      <c r="K276" s="71"/>
      <c r="L276" s="62"/>
      <c r="M276" s="62"/>
    </row>
    <row r="277" spans="1:13" ht="16.5" x14ac:dyDescent="0.3">
      <c r="A277" s="252" t="s">
        <v>276</v>
      </c>
      <c r="B277" s="253"/>
      <c r="C277" s="253"/>
      <c r="D277" s="254">
        <f>D278+D280</f>
        <v>838615</v>
      </c>
      <c r="E277" s="254">
        <f>E278+E280</f>
        <v>1047866</v>
      </c>
      <c r="F277" s="254">
        <f>F278</f>
        <v>1088719</v>
      </c>
      <c r="G277" s="491">
        <f t="shared" si="13"/>
        <v>129.82345891738163</v>
      </c>
      <c r="H277" s="492">
        <f t="shared" si="14"/>
        <v>103.89868551894995</v>
      </c>
      <c r="I277" s="62"/>
      <c r="J277" s="62"/>
      <c r="K277" s="71"/>
      <c r="L277" s="62"/>
      <c r="M277" s="62"/>
    </row>
    <row r="278" spans="1:13" ht="16.5" x14ac:dyDescent="0.3">
      <c r="A278" s="252" t="s">
        <v>277</v>
      </c>
      <c r="B278" s="253"/>
      <c r="C278" s="253"/>
      <c r="D278" s="254">
        <f>D279</f>
        <v>830615</v>
      </c>
      <c r="E278" s="254">
        <f>E279</f>
        <v>1039866</v>
      </c>
      <c r="F278" s="254">
        <f>F279+F281</f>
        <v>1088719</v>
      </c>
      <c r="G278" s="491">
        <f t="shared" si="13"/>
        <v>131.07384287545975</v>
      </c>
      <c r="H278" s="492">
        <f t="shared" si="14"/>
        <v>104.69800916656568</v>
      </c>
      <c r="I278" s="62"/>
      <c r="J278" s="62"/>
      <c r="K278" s="71"/>
      <c r="L278" s="62"/>
      <c r="M278" s="62"/>
    </row>
    <row r="279" spans="1:13" ht="16.5" x14ac:dyDescent="0.3">
      <c r="A279" s="252"/>
      <c r="B279" s="255">
        <v>36</v>
      </c>
      <c r="C279" s="253" t="s">
        <v>124</v>
      </c>
      <c r="D279" s="256">
        <v>830615</v>
      </c>
      <c r="E279" s="256">
        <v>1039866</v>
      </c>
      <c r="F279" s="256">
        <f>E616</f>
        <v>1080719</v>
      </c>
      <c r="G279" s="491">
        <f t="shared" si="13"/>
        <v>130.11070110701107</v>
      </c>
      <c r="H279" s="492">
        <f t="shared" si="14"/>
        <v>103.92867927213697</v>
      </c>
      <c r="I279" s="62"/>
      <c r="J279" s="62"/>
      <c r="K279" s="62"/>
      <c r="L279" s="62"/>
      <c r="M279" s="62"/>
    </row>
    <row r="280" spans="1:13" ht="16.5" x14ac:dyDescent="0.3">
      <c r="A280" s="252" t="s">
        <v>278</v>
      </c>
      <c r="B280" s="253"/>
      <c r="C280" s="253"/>
      <c r="D280" s="254">
        <f>D281</f>
        <v>8000</v>
      </c>
      <c r="E280" s="254">
        <f>E281</f>
        <v>8000</v>
      </c>
      <c r="F280" s="254">
        <v>0</v>
      </c>
      <c r="G280" s="491">
        <f t="shared" si="13"/>
        <v>0</v>
      </c>
      <c r="H280" s="492">
        <f t="shared" si="14"/>
        <v>0</v>
      </c>
      <c r="I280" s="62"/>
      <c r="J280" s="62"/>
      <c r="K280" s="62"/>
      <c r="L280" s="62"/>
      <c r="M280" s="62"/>
    </row>
    <row r="281" spans="1:13" ht="16.5" x14ac:dyDescent="0.3">
      <c r="A281" s="252"/>
      <c r="B281" s="255">
        <v>38</v>
      </c>
      <c r="C281" s="253" t="s">
        <v>237</v>
      </c>
      <c r="D281" s="256">
        <v>8000</v>
      </c>
      <c r="E281" s="256">
        <v>8000</v>
      </c>
      <c r="F281" s="256">
        <f>E619</f>
        <v>8000</v>
      </c>
      <c r="G281" s="491">
        <f t="shared" si="13"/>
        <v>100</v>
      </c>
      <c r="H281" s="492">
        <f t="shared" si="14"/>
        <v>100</v>
      </c>
      <c r="I281" s="62"/>
      <c r="J281" s="62"/>
      <c r="K281" s="62"/>
      <c r="L281" s="62"/>
      <c r="M281" s="62"/>
    </row>
    <row r="282" spans="1:13" ht="16.5" x14ac:dyDescent="0.3">
      <c r="A282" s="252"/>
      <c r="B282" s="253"/>
      <c r="C282" s="253"/>
      <c r="D282" s="256"/>
      <c r="E282" s="256"/>
      <c r="F282" s="256"/>
      <c r="G282" s="491"/>
      <c r="H282" s="492"/>
      <c r="I282" s="62"/>
      <c r="J282" s="62"/>
      <c r="K282" s="62"/>
      <c r="L282" s="62"/>
      <c r="M282" s="62"/>
    </row>
    <row r="283" spans="1:13" ht="16.5" x14ac:dyDescent="0.3">
      <c r="A283" s="252" t="s">
        <v>279</v>
      </c>
      <c r="B283" s="253"/>
      <c r="C283" s="253"/>
      <c r="D283" s="254">
        <f>D284</f>
        <v>568020</v>
      </c>
      <c r="E283" s="254">
        <f>E284</f>
        <v>67922</v>
      </c>
      <c r="F283" s="254">
        <f>F284</f>
        <v>67921</v>
      </c>
      <c r="G283" s="491">
        <f t="shared" si="13"/>
        <v>11.957501496426183</v>
      </c>
      <c r="H283" s="492">
        <f t="shared" si="14"/>
        <v>99.998527722976362</v>
      </c>
      <c r="I283" s="62"/>
      <c r="J283" s="62"/>
      <c r="K283" s="62"/>
      <c r="L283" s="62"/>
      <c r="M283" s="62"/>
    </row>
    <row r="284" spans="1:13" ht="16.5" x14ac:dyDescent="0.3">
      <c r="A284" s="252" t="s">
        <v>280</v>
      </c>
      <c r="B284" s="253"/>
      <c r="C284" s="253"/>
      <c r="D284" s="254">
        <f>D285+D286</f>
        <v>568020</v>
      </c>
      <c r="E284" s="254">
        <f>E285+E286</f>
        <v>67922</v>
      </c>
      <c r="F284" s="254">
        <f>F285+F286</f>
        <v>67921</v>
      </c>
      <c r="G284" s="491">
        <f t="shared" si="13"/>
        <v>11.957501496426183</v>
      </c>
      <c r="H284" s="492">
        <f t="shared" si="14"/>
        <v>99.998527722976362</v>
      </c>
      <c r="I284" s="62"/>
      <c r="J284" s="62"/>
      <c r="K284" s="62"/>
      <c r="L284" s="62"/>
      <c r="M284" s="62"/>
    </row>
    <row r="285" spans="1:13" ht="16.5" x14ac:dyDescent="0.3">
      <c r="A285" s="252"/>
      <c r="B285" s="255">
        <v>32</v>
      </c>
      <c r="C285" s="253" t="s">
        <v>151</v>
      </c>
      <c r="D285" s="256">
        <v>373020</v>
      </c>
      <c r="E285" s="256">
        <v>20000</v>
      </c>
      <c r="F285" s="256">
        <f>E1032</f>
        <v>20000</v>
      </c>
      <c r="G285" s="491">
        <f t="shared" si="13"/>
        <v>5.3616428073561737</v>
      </c>
      <c r="H285" s="492">
        <f t="shared" si="14"/>
        <v>100</v>
      </c>
      <c r="I285" s="62"/>
      <c r="J285" s="62"/>
      <c r="K285" s="62"/>
      <c r="L285" s="62"/>
      <c r="M285" s="62"/>
    </row>
    <row r="286" spans="1:13" ht="16.5" x14ac:dyDescent="0.3">
      <c r="A286" s="252"/>
      <c r="B286" s="255">
        <v>38</v>
      </c>
      <c r="C286" s="253" t="s">
        <v>237</v>
      </c>
      <c r="D286" s="256">
        <v>195000</v>
      </c>
      <c r="E286" s="256">
        <v>47922</v>
      </c>
      <c r="F286" s="256">
        <f>E1042</f>
        <v>47921</v>
      </c>
      <c r="G286" s="491">
        <f t="shared" si="13"/>
        <v>24.574871794871793</v>
      </c>
      <c r="H286" s="492">
        <f t="shared" si="14"/>
        <v>99.997913275739748</v>
      </c>
      <c r="I286" s="62"/>
      <c r="J286" s="62"/>
      <c r="K286" s="62"/>
      <c r="L286" s="62"/>
      <c r="M286" s="62"/>
    </row>
    <row r="287" spans="1:13" ht="16.5" x14ac:dyDescent="0.3">
      <c r="A287" s="252"/>
      <c r="B287" s="253"/>
      <c r="C287" s="253"/>
      <c r="D287" s="257"/>
      <c r="E287" s="257"/>
      <c r="F287" s="257"/>
      <c r="G287" s="491"/>
      <c r="H287" s="492"/>
      <c r="I287" s="62"/>
      <c r="J287" s="62"/>
      <c r="K287" s="62"/>
      <c r="L287" s="62"/>
      <c r="M287" s="62"/>
    </row>
    <row r="288" spans="1:13" ht="16.5" x14ac:dyDescent="0.3">
      <c r="A288" s="252" t="s">
        <v>281</v>
      </c>
      <c r="B288" s="253"/>
      <c r="C288" s="253"/>
      <c r="D288" s="258">
        <f>D289+D291</f>
        <v>518077</v>
      </c>
      <c r="E288" s="258">
        <f>E289+E291</f>
        <v>547925</v>
      </c>
      <c r="F288" s="258">
        <f>F289+F291</f>
        <v>523851</v>
      </c>
      <c r="G288" s="491">
        <f t="shared" si="13"/>
        <v>101.11450614483948</v>
      </c>
      <c r="H288" s="492">
        <f t="shared" si="14"/>
        <v>95.606332983528759</v>
      </c>
      <c r="I288" s="62"/>
      <c r="J288" s="62"/>
      <c r="K288" s="62"/>
      <c r="L288" s="62"/>
      <c r="M288" s="62"/>
    </row>
    <row r="289" spans="1:13" ht="16.5" x14ac:dyDescent="0.3">
      <c r="A289" s="252" t="s">
        <v>282</v>
      </c>
      <c r="B289" s="253"/>
      <c r="C289" s="253"/>
      <c r="D289" s="258">
        <f>D290</f>
        <v>432701</v>
      </c>
      <c r="E289" s="258">
        <f>E290</f>
        <v>393670</v>
      </c>
      <c r="F289" s="258">
        <f>F290</f>
        <v>369558</v>
      </c>
      <c r="G289" s="491">
        <f t="shared" si="13"/>
        <v>85.407244263359686</v>
      </c>
      <c r="H289" s="492">
        <f t="shared" si="14"/>
        <v>93.875073030710993</v>
      </c>
      <c r="I289" s="62"/>
      <c r="J289" s="62"/>
      <c r="K289" s="62"/>
      <c r="L289" s="62"/>
      <c r="M289" s="62"/>
    </row>
    <row r="290" spans="1:13" ht="16.5" x14ac:dyDescent="0.3">
      <c r="A290" s="252"/>
      <c r="B290" s="255">
        <v>32</v>
      </c>
      <c r="C290" s="253" t="s">
        <v>151</v>
      </c>
      <c r="D290" s="257">
        <v>432701</v>
      </c>
      <c r="E290" s="257">
        <v>393670</v>
      </c>
      <c r="F290" s="257">
        <f>E702</f>
        <v>369558</v>
      </c>
      <c r="G290" s="491">
        <f t="shared" si="13"/>
        <v>85.407244263359686</v>
      </c>
      <c r="H290" s="492">
        <f t="shared" si="14"/>
        <v>93.875073030710993</v>
      </c>
      <c r="I290" s="62"/>
      <c r="J290" s="62"/>
      <c r="K290" s="62"/>
      <c r="L290" s="62"/>
      <c r="M290" s="62"/>
    </row>
    <row r="291" spans="1:13" ht="16.5" x14ac:dyDescent="0.3">
      <c r="A291" s="252" t="s">
        <v>283</v>
      </c>
      <c r="B291" s="253"/>
      <c r="C291" s="253"/>
      <c r="D291" s="258">
        <f>D292</f>
        <v>85376</v>
      </c>
      <c r="E291" s="258">
        <f>E292</f>
        <v>154255</v>
      </c>
      <c r="F291" s="258">
        <f>F292</f>
        <v>154293</v>
      </c>
      <c r="G291" s="491">
        <f t="shared" si="13"/>
        <v>180.72174850074961</v>
      </c>
      <c r="H291" s="492">
        <f t="shared" si="14"/>
        <v>100.02463453372663</v>
      </c>
      <c r="I291" s="62"/>
      <c r="J291" s="62"/>
      <c r="K291" s="62"/>
      <c r="L291" s="62"/>
      <c r="M291" s="62"/>
    </row>
    <row r="292" spans="1:13" ht="16.5" x14ac:dyDescent="0.3">
      <c r="A292" s="252"/>
      <c r="B292" s="255">
        <v>32</v>
      </c>
      <c r="C292" s="253" t="s">
        <v>151</v>
      </c>
      <c r="D292" s="257">
        <v>85376</v>
      </c>
      <c r="E292" s="257">
        <v>154255</v>
      </c>
      <c r="F292" s="257">
        <f>E693+E713+E721</f>
        <v>154293</v>
      </c>
      <c r="G292" s="491">
        <f t="shared" si="13"/>
        <v>180.72174850074961</v>
      </c>
      <c r="H292" s="492">
        <f t="shared" si="14"/>
        <v>100.02463453372663</v>
      </c>
      <c r="I292" s="62"/>
      <c r="J292" s="62"/>
      <c r="K292" s="62"/>
      <c r="L292" s="62"/>
      <c r="M292" s="62"/>
    </row>
    <row r="293" spans="1:13" ht="16.5" x14ac:dyDescent="0.3">
      <c r="A293" s="252"/>
      <c r="B293" s="255"/>
      <c r="C293" s="253"/>
      <c r="D293" s="257"/>
      <c r="E293" s="257"/>
      <c r="F293" s="257"/>
      <c r="G293" s="491"/>
      <c r="H293" s="492"/>
      <c r="I293" s="62"/>
      <c r="J293" s="62"/>
      <c r="K293" s="62"/>
      <c r="L293" s="62"/>
      <c r="M293" s="62"/>
    </row>
    <row r="294" spans="1:13" ht="16.5" x14ac:dyDescent="0.3">
      <c r="A294" s="252" t="s">
        <v>284</v>
      </c>
      <c r="B294" s="253"/>
      <c r="C294" s="253"/>
      <c r="D294" s="258">
        <f>D295</f>
        <v>11181952</v>
      </c>
      <c r="E294" s="258">
        <f>E295</f>
        <v>6333746</v>
      </c>
      <c r="F294" s="258">
        <f>F295</f>
        <v>6230638</v>
      </c>
      <c r="G294" s="491">
        <f t="shared" si="13"/>
        <v>55.72048601174464</v>
      </c>
      <c r="H294" s="492">
        <f t="shared" si="14"/>
        <v>98.372085018881407</v>
      </c>
      <c r="I294" s="62"/>
      <c r="J294" s="62"/>
      <c r="K294" s="62"/>
      <c r="L294" s="62"/>
      <c r="M294" s="62"/>
    </row>
    <row r="295" spans="1:13" ht="16.5" x14ac:dyDescent="0.3">
      <c r="A295" s="252" t="s">
        <v>285</v>
      </c>
      <c r="B295" s="253"/>
      <c r="C295" s="253"/>
      <c r="D295" s="258">
        <f>D296+D297+D298+D299+D300+D301+D302</f>
        <v>11181952</v>
      </c>
      <c r="E295" s="258">
        <f>E296+E297+E298+E299+E300+E301+E302</f>
        <v>6333746</v>
      </c>
      <c r="F295" s="258">
        <f>F296+F298+F299+F301+F302+F300</f>
        <v>6230638</v>
      </c>
      <c r="G295" s="491">
        <f t="shared" si="13"/>
        <v>55.72048601174464</v>
      </c>
      <c r="H295" s="492">
        <f t="shared" si="14"/>
        <v>98.372085018881407</v>
      </c>
      <c r="I295" s="62"/>
      <c r="J295" s="62"/>
      <c r="K295" s="62"/>
      <c r="L295" s="62"/>
      <c r="M295" s="62"/>
    </row>
    <row r="296" spans="1:13" ht="16.5" x14ac:dyDescent="0.3">
      <c r="A296" s="252"/>
      <c r="B296" s="255">
        <v>32</v>
      </c>
      <c r="C296" s="253" t="s">
        <v>151</v>
      </c>
      <c r="D296" s="257">
        <v>5964825</v>
      </c>
      <c r="E296" s="257">
        <v>3137880</v>
      </c>
      <c r="F296" s="257">
        <f>E587+E597+E637+E652+E668+E682</f>
        <v>3052932</v>
      </c>
      <c r="G296" s="491">
        <f t="shared" si="13"/>
        <v>51.182255975657284</v>
      </c>
      <c r="H296" s="492">
        <f t="shared" si="14"/>
        <v>97.292821905235385</v>
      </c>
      <c r="I296" s="62"/>
      <c r="J296" s="62"/>
      <c r="K296" s="62"/>
      <c r="L296" s="62"/>
      <c r="M296" s="62"/>
    </row>
    <row r="297" spans="1:13" ht="16.5" x14ac:dyDescent="0.3">
      <c r="A297" s="252"/>
      <c r="B297" s="255">
        <v>34</v>
      </c>
      <c r="C297" s="253" t="s">
        <v>206</v>
      </c>
      <c r="D297" s="257">
        <v>0</v>
      </c>
      <c r="E297" s="257">
        <v>0</v>
      </c>
      <c r="F297" s="257">
        <v>0</v>
      </c>
      <c r="G297" s="491"/>
      <c r="H297" s="492"/>
      <c r="I297" s="62"/>
      <c r="J297" s="62"/>
      <c r="K297" s="62"/>
      <c r="L297" s="62"/>
      <c r="M297" s="62"/>
    </row>
    <row r="298" spans="1:13" ht="16.5" x14ac:dyDescent="0.3">
      <c r="A298" s="252"/>
      <c r="B298" s="255">
        <v>35</v>
      </c>
      <c r="C298" s="253" t="s">
        <v>286</v>
      </c>
      <c r="D298" s="257">
        <v>45744</v>
      </c>
      <c r="E298" s="257">
        <v>47000</v>
      </c>
      <c r="F298" s="257">
        <f>E643</f>
        <v>44154</v>
      </c>
      <c r="G298" s="491">
        <f t="shared" si="13"/>
        <v>96.524134312696759</v>
      </c>
      <c r="H298" s="492">
        <f t="shared" si="14"/>
        <v>93.944680851063836</v>
      </c>
      <c r="I298" s="62"/>
      <c r="J298" s="62"/>
      <c r="K298" s="62"/>
      <c r="L298" s="62"/>
      <c r="M298" s="62"/>
    </row>
    <row r="299" spans="1:13" ht="16.5" x14ac:dyDescent="0.3">
      <c r="A299" s="252"/>
      <c r="B299" s="255">
        <v>38</v>
      </c>
      <c r="C299" s="253" t="s">
        <v>237</v>
      </c>
      <c r="D299" s="257">
        <v>3303917</v>
      </c>
      <c r="E299" s="257">
        <v>1161010</v>
      </c>
      <c r="F299" s="257">
        <f>E659+E733</f>
        <v>1161010</v>
      </c>
      <c r="G299" s="491">
        <f t="shared" si="13"/>
        <v>35.140410609588557</v>
      </c>
      <c r="H299" s="492">
        <f t="shared" si="14"/>
        <v>100</v>
      </c>
      <c r="I299" s="62"/>
      <c r="J299" s="62"/>
      <c r="K299" s="62"/>
      <c r="L299" s="62"/>
      <c r="M299" s="62"/>
    </row>
    <row r="300" spans="1:13" ht="16.5" x14ac:dyDescent="0.3">
      <c r="A300" s="252"/>
      <c r="B300" s="255">
        <v>41</v>
      </c>
      <c r="C300" s="253" t="s">
        <v>274</v>
      </c>
      <c r="D300" s="257">
        <v>459420</v>
      </c>
      <c r="E300" s="257">
        <v>29131</v>
      </c>
      <c r="F300" s="257">
        <f>E741</f>
        <v>29131</v>
      </c>
      <c r="G300" s="491">
        <f t="shared" si="13"/>
        <v>6.340821035218319</v>
      </c>
      <c r="H300" s="492">
        <f t="shared" si="14"/>
        <v>100</v>
      </c>
      <c r="I300" s="62"/>
      <c r="J300" s="62"/>
      <c r="K300" s="62"/>
      <c r="L300" s="62"/>
      <c r="M300" s="62"/>
    </row>
    <row r="301" spans="1:13" ht="16.5" x14ac:dyDescent="0.3">
      <c r="A301" s="252"/>
      <c r="B301" s="255">
        <v>42</v>
      </c>
      <c r="C301" s="253" t="s">
        <v>275</v>
      </c>
      <c r="D301" s="257">
        <v>1086165</v>
      </c>
      <c r="E301" s="257">
        <v>1665799</v>
      </c>
      <c r="F301" s="257">
        <f>E601+E673+E749+E760+E770+E778+E786+E794+E802+E828+E838</f>
        <v>1660552</v>
      </c>
      <c r="G301" s="491">
        <f t="shared" si="13"/>
        <v>152.88211275450783</v>
      </c>
      <c r="H301" s="492">
        <f t="shared" si="14"/>
        <v>99.68501601933967</v>
      </c>
      <c r="I301" s="62"/>
      <c r="J301" s="62"/>
      <c r="K301" s="62"/>
      <c r="L301" s="62"/>
      <c r="M301" s="62"/>
    </row>
    <row r="302" spans="1:13" ht="16.5" x14ac:dyDescent="0.3">
      <c r="A302" s="252"/>
      <c r="B302" s="255">
        <v>45</v>
      </c>
      <c r="C302" s="253" t="s">
        <v>287</v>
      </c>
      <c r="D302" s="257">
        <v>321881</v>
      </c>
      <c r="E302" s="257">
        <v>292926</v>
      </c>
      <c r="F302" s="257">
        <f>E846+E820+E812</f>
        <v>282859</v>
      </c>
      <c r="G302" s="491">
        <f t="shared" si="13"/>
        <v>87.8768861784324</v>
      </c>
      <c r="H302" s="492">
        <f t="shared" si="14"/>
        <v>96.563295849463685</v>
      </c>
      <c r="I302" s="62"/>
      <c r="J302" s="62"/>
      <c r="K302" s="62"/>
      <c r="L302" s="62"/>
      <c r="M302" s="62"/>
    </row>
    <row r="303" spans="1:13" ht="16.5" x14ac:dyDescent="0.3">
      <c r="A303" s="252"/>
      <c r="B303" s="253"/>
      <c r="C303" s="253"/>
      <c r="D303" s="257"/>
      <c r="E303" s="257"/>
      <c r="F303" s="257"/>
      <c r="G303" s="491"/>
      <c r="H303" s="492"/>
      <c r="I303" s="62"/>
      <c r="J303" s="62"/>
      <c r="K303" s="62"/>
      <c r="L303" s="62"/>
      <c r="M303" s="62"/>
    </row>
    <row r="304" spans="1:13" ht="16.5" x14ac:dyDescent="0.3">
      <c r="A304" s="252" t="s">
        <v>288</v>
      </c>
      <c r="B304" s="253"/>
      <c r="C304" s="253"/>
      <c r="D304" s="258">
        <f>D305</f>
        <v>5183</v>
      </c>
      <c r="E304" s="258">
        <f>E305</f>
        <v>30000</v>
      </c>
      <c r="F304" s="258">
        <f>F307</f>
        <v>20000</v>
      </c>
      <c r="G304" s="491">
        <f t="shared" si="13"/>
        <v>385.87690526721974</v>
      </c>
      <c r="H304" s="492">
        <f t="shared" si="14"/>
        <v>66.666666666666657</v>
      </c>
      <c r="I304" s="62"/>
      <c r="J304" s="62"/>
      <c r="K304" s="62"/>
      <c r="L304" s="62"/>
      <c r="M304" s="62"/>
    </row>
    <row r="305" spans="1:13" ht="16.5" x14ac:dyDescent="0.3">
      <c r="A305" s="252" t="s">
        <v>289</v>
      </c>
      <c r="B305" s="253"/>
      <c r="C305" s="253"/>
      <c r="D305" s="258">
        <f>D306</f>
        <v>5183</v>
      </c>
      <c r="E305" s="258">
        <f>E307+E306</f>
        <v>30000</v>
      </c>
      <c r="F305" s="258">
        <f>F307</f>
        <v>20000</v>
      </c>
      <c r="G305" s="491">
        <f t="shared" si="13"/>
        <v>385.87690526721974</v>
      </c>
      <c r="H305" s="492">
        <f t="shared" si="14"/>
        <v>66.666666666666657</v>
      </c>
      <c r="I305" s="62"/>
      <c r="J305" s="62"/>
      <c r="K305" s="62"/>
      <c r="L305" s="62"/>
      <c r="M305" s="62"/>
    </row>
    <row r="306" spans="1:13" ht="16.5" x14ac:dyDescent="0.3">
      <c r="A306" s="252"/>
      <c r="B306" s="255">
        <v>32</v>
      </c>
      <c r="C306" s="253" t="s">
        <v>151</v>
      </c>
      <c r="D306" s="257">
        <v>5183</v>
      </c>
      <c r="E306" s="257">
        <v>10000</v>
      </c>
      <c r="F306" s="257">
        <v>0</v>
      </c>
      <c r="G306" s="491">
        <f t="shared" si="13"/>
        <v>0</v>
      </c>
      <c r="H306" s="492">
        <f t="shared" si="14"/>
        <v>0</v>
      </c>
      <c r="I306" s="62"/>
      <c r="J306" s="62"/>
      <c r="K306" s="62"/>
      <c r="L306" s="62"/>
      <c r="M306" s="62"/>
    </row>
    <row r="307" spans="1:13" ht="16.5" x14ac:dyDescent="0.3">
      <c r="A307" s="252"/>
      <c r="B307" s="255">
        <v>36</v>
      </c>
      <c r="C307" s="253" t="s">
        <v>124</v>
      </c>
      <c r="D307" s="257"/>
      <c r="E307" s="257">
        <v>20000</v>
      </c>
      <c r="F307" s="257">
        <f>E1003</f>
        <v>20000</v>
      </c>
      <c r="G307" s="491"/>
      <c r="H307" s="492">
        <f t="shared" si="14"/>
        <v>100</v>
      </c>
      <c r="I307" s="62"/>
      <c r="J307" s="62"/>
      <c r="K307" s="62"/>
      <c r="L307" s="62"/>
      <c r="M307" s="62"/>
    </row>
    <row r="308" spans="1:13" ht="16.5" x14ac:dyDescent="0.3">
      <c r="A308" s="252"/>
      <c r="B308" s="253"/>
      <c r="C308" s="253"/>
      <c r="D308" s="257"/>
      <c r="E308" s="257"/>
      <c r="F308" s="257"/>
      <c r="G308" s="491"/>
      <c r="H308" s="492"/>
      <c r="I308" s="62"/>
      <c r="J308" s="62"/>
      <c r="K308" s="62"/>
      <c r="L308" s="62"/>
      <c r="M308" s="62"/>
    </row>
    <row r="309" spans="1:13" ht="16.5" x14ac:dyDescent="0.3">
      <c r="A309" s="252" t="s">
        <v>290</v>
      </c>
      <c r="B309" s="253"/>
      <c r="C309" s="253"/>
      <c r="D309" s="258">
        <f>D310+D312+D315</f>
        <v>940698</v>
      </c>
      <c r="E309" s="258">
        <f>E310+E312+E315</f>
        <v>490684</v>
      </c>
      <c r="F309" s="258">
        <f>F310+F312+F315</f>
        <v>466684</v>
      </c>
      <c r="G309" s="491">
        <f t="shared" si="13"/>
        <v>49.610395684906315</v>
      </c>
      <c r="H309" s="492">
        <f t="shared" si="14"/>
        <v>95.108868436712839</v>
      </c>
      <c r="I309" s="62"/>
      <c r="J309" s="62"/>
      <c r="K309" s="62"/>
      <c r="L309" s="62"/>
      <c r="M309" s="62"/>
    </row>
    <row r="310" spans="1:13" ht="16.5" x14ac:dyDescent="0.3">
      <c r="A310" s="252" t="s">
        <v>291</v>
      </c>
      <c r="B310" s="253"/>
      <c r="C310" s="253"/>
      <c r="D310" s="258">
        <f>D311</f>
        <v>487531</v>
      </c>
      <c r="E310" s="258">
        <f>E311</f>
        <v>417500</v>
      </c>
      <c r="F310" s="258">
        <f>F311</f>
        <v>402500</v>
      </c>
      <c r="G310" s="491">
        <f t="shared" si="13"/>
        <v>82.558852667830351</v>
      </c>
      <c r="H310" s="492">
        <f t="shared" si="14"/>
        <v>96.407185628742525</v>
      </c>
      <c r="I310" s="62"/>
      <c r="J310" s="62"/>
      <c r="K310" s="62"/>
      <c r="L310" s="62"/>
      <c r="M310" s="62"/>
    </row>
    <row r="311" spans="1:13" ht="16.5" x14ac:dyDescent="0.3">
      <c r="A311" s="252"/>
      <c r="B311" s="255">
        <v>38</v>
      </c>
      <c r="C311" s="253" t="s">
        <v>237</v>
      </c>
      <c r="D311" s="257">
        <v>487531</v>
      </c>
      <c r="E311" s="257">
        <v>417500</v>
      </c>
      <c r="F311" s="257">
        <f>E968</f>
        <v>402500</v>
      </c>
      <c r="G311" s="491">
        <f t="shared" si="13"/>
        <v>82.558852667830351</v>
      </c>
      <c r="H311" s="492">
        <f t="shared" si="14"/>
        <v>96.407185628742525</v>
      </c>
      <c r="I311" s="62"/>
      <c r="J311" s="62"/>
      <c r="K311" s="62"/>
      <c r="L311" s="62"/>
      <c r="M311" s="62"/>
    </row>
    <row r="312" spans="1:13" ht="16.5" x14ac:dyDescent="0.3">
      <c r="A312" s="252" t="s">
        <v>294</v>
      </c>
      <c r="B312" s="253"/>
      <c r="C312" s="253"/>
      <c r="D312" s="258">
        <f>D313+D314</f>
        <v>314667</v>
      </c>
      <c r="E312" s="258">
        <f>E313+E314</f>
        <v>48184</v>
      </c>
      <c r="F312" s="258">
        <f>F314+F313</f>
        <v>48184</v>
      </c>
      <c r="G312" s="491">
        <f t="shared" si="13"/>
        <v>15.312695643330887</v>
      </c>
      <c r="H312" s="492">
        <f t="shared" si="14"/>
        <v>100</v>
      </c>
      <c r="I312" s="62"/>
      <c r="J312" s="62"/>
      <c r="K312" s="62"/>
      <c r="L312" s="62"/>
      <c r="M312" s="62"/>
    </row>
    <row r="313" spans="1:13" ht="16.5" x14ac:dyDescent="0.3">
      <c r="A313" s="252"/>
      <c r="B313" s="255">
        <v>32</v>
      </c>
      <c r="C313" s="253" t="s">
        <v>151</v>
      </c>
      <c r="D313" s="257">
        <v>206367</v>
      </c>
      <c r="E313" s="257">
        <v>11184</v>
      </c>
      <c r="F313" s="257">
        <f>E946</f>
        <v>11184</v>
      </c>
      <c r="G313" s="491">
        <f t="shared" si="13"/>
        <v>5.4194711363735477</v>
      </c>
      <c r="H313" s="492">
        <f t="shared" si="14"/>
        <v>100</v>
      </c>
      <c r="I313" s="62"/>
      <c r="J313" s="62"/>
      <c r="K313" s="62"/>
      <c r="L313" s="62"/>
      <c r="M313" s="62"/>
    </row>
    <row r="314" spans="1:13" ht="16.5" x14ac:dyDescent="0.3">
      <c r="A314" s="252"/>
      <c r="B314" s="255">
        <v>38</v>
      </c>
      <c r="C314" s="253" t="s">
        <v>237</v>
      </c>
      <c r="D314" s="257">
        <v>108300</v>
      </c>
      <c r="E314" s="257">
        <v>37000</v>
      </c>
      <c r="F314" s="257">
        <f>E955</f>
        <v>37000</v>
      </c>
      <c r="G314" s="491">
        <f t="shared" si="13"/>
        <v>34.164358264081258</v>
      </c>
      <c r="H314" s="492">
        <f t="shared" si="14"/>
        <v>100</v>
      </c>
      <c r="I314" s="62"/>
      <c r="J314" s="62"/>
      <c r="K314" s="62"/>
      <c r="L314" s="62"/>
      <c r="M314" s="62"/>
    </row>
    <row r="315" spans="1:13" ht="16.5" x14ac:dyDescent="0.3">
      <c r="A315" s="252" t="s">
        <v>295</v>
      </c>
      <c r="B315" s="253"/>
      <c r="C315" s="253"/>
      <c r="D315" s="258">
        <f>D316</f>
        <v>138500</v>
      </c>
      <c r="E315" s="258">
        <f>E316</f>
        <v>25000</v>
      </c>
      <c r="F315" s="258">
        <f>F316</f>
        <v>16000</v>
      </c>
      <c r="G315" s="491">
        <f t="shared" si="13"/>
        <v>11.552346570397113</v>
      </c>
      <c r="H315" s="492">
        <f t="shared" si="14"/>
        <v>64</v>
      </c>
      <c r="I315" s="62"/>
      <c r="J315" s="62"/>
      <c r="K315" s="62"/>
      <c r="L315" s="62"/>
      <c r="M315" s="62"/>
    </row>
    <row r="316" spans="1:13" ht="16.5" x14ac:dyDescent="0.3">
      <c r="A316" s="252"/>
      <c r="B316" s="255">
        <v>38</v>
      </c>
      <c r="C316" s="253" t="s">
        <v>237</v>
      </c>
      <c r="D316" s="257">
        <v>138500</v>
      </c>
      <c r="E316" s="257">
        <v>25000</v>
      </c>
      <c r="F316" s="257">
        <v>16000</v>
      </c>
      <c r="G316" s="491">
        <f t="shared" si="13"/>
        <v>11.552346570397113</v>
      </c>
      <c r="H316" s="492">
        <f t="shared" si="14"/>
        <v>64</v>
      </c>
      <c r="I316" s="62"/>
      <c r="J316" s="62"/>
      <c r="K316" s="62"/>
      <c r="L316" s="62"/>
      <c r="M316" s="62"/>
    </row>
    <row r="317" spans="1:13" ht="16.5" x14ac:dyDescent="0.3">
      <c r="A317" s="252"/>
      <c r="B317" s="253"/>
      <c r="C317" s="253"/>
      <c r="D317" s="257"/>
      <c r="E317" s="257"/>
      <c r="F317" s="257"/>
      <c r="G317" s="491"/>
      <c r="H317" s="492"/>
      <c r="I317" s="62"/>
      <c r="J317" s="71"/>
      <c r="K317" s="62"/>
      <c r="L317" s="62"/>
      <c r="M317" s="62"/>
    </row>
    <row r="318" spans="1:13" ht="16.5" x14ac:dyDescent="0.3">
      <c r="A318" s="252" t="s">
        <v>296</v>
      </c>
      <c r="B318" s="253"/>
      <c r="C318" s="253"/>
      <c r="D318" s="258">
        <f>D319</f>
        <v>1478208</v>
      </c>
      <c r="E318" s="258">
        <f>E319</f>
        <v>1569168</v>
      </c>
      <c r="F318" s="258">
        <f>F319</f>
        <v>1538143</v>
      </c>
      <c r="G318" s="491">
        <f t="shared" si="13"/>
        <v>104.05457148114475</v>
      </c>
      <c r="H318" s="492">
        <f t="shared" si="14"/>
        <v>98.022837580169877</v>
      </c>
      <c r="I318" s="71"/>
      <c r="J318" s="71"/>
      <c r="K318" s="62"/>
      <c r="L318" s="62"/>
      <c r="M318" s="62"/>
    </row>
    <row r="319" spans="1:13" ht="16.5" x14ac:dyDescent="0.3">
      <c r="A319" s="252" t="s">
        <v>297</v>
      </c>
      <c r="B319" s="253"/>
      <c r="C319" s="253"/>
      <c r="D319" s="258">
        <f>D320+D321+D322+D323+D324</f>
        <v>1478208</v>
      </c>
      <c r="E319" s="258">
        <f>E320+E321+E322+E324+E323+E325</f>
        <v>1569168</v>
      </c>
      <c r="F319" s="258">
        <f>F320+F321+F322+F323+F324+F325</f>
        <v>1538143</v>
      </c>
      <c r="G319" s="491">
        <f t="shared" si="13"/>
        <v>104.05457148114475</v>
      </c>
      <c r="H319" s="492">
        <f t="shared" si="14"/>
        <v>98.022837580169877</v>
      </c>
      <c r="I319" s="71"/>
      <c r="J319" s="71"/>
      <c r="K319" s="62"/>
      <c r="L319" s="62"/>
      <c r="M319" s="62"/>
    </row>
    <row r="320" spans="1:13" ht="16.5" x14ac:dyDescent="0.3">
      <c r="A320" s="252"/>
      <c r="B320" s="255">
        <v>31</v>
      </c>
      <c r="C320" s="253" t="s">
        <v>134</v>
      </c>
      <c r="D320" s="257">
        <v>869809</v>
      </c>
      <c r="E320" s="257">
        <v>950249</v>
      </c>
      <c r="F320" s="257">
        <f>E869+E906</f>
        <v>949786</v>
      </c>
      <c r="G320" s="491">
        <f t="shared" si="13"/>
        <v>109.1947772441996</v>
      </c>
      <c r="H320" s="492">
        <f t="shared" si="14"/>
        <v>99.951275928730254</v>
      </c>
      <c r="I320" s="71"/>
      <c r="J320" s="71"/>
      <c r="K320" s="62"/>
      <c r="L320" s="62"/>
      <c r="M320" s="62"/>
    </row>
    <row r="321" spans="1:13" ht="16.5" x14ac:dyDescent="0.3">
      <c r="A321" s="252"/>
      <c r="B321" s="255">
        <v>32</v>
      </c>
      <c r="C321" s="253" t="s">
        <v>151</v>
      </c>
      <c r="D321" s="257">
        <v>383781</v>
      </c>
      <c r="E321" s="257">
        <v>406832</v>
      </c>
      <c r="F321" s="257">
        <f>E876+E911</f>
        <v>417660</v>
      </c>
      <c r="G321" s="491">
        <f t="shared" si="13"/>
        <v>108.82769079240504</v>
      </c>
      <c r="H321" s="492">
        <f t="shared" si="14"/>
        <v>102.66154088173988</v>
      </c>
      <c r="I321" s="71"/>
      <c r="J321" s="71"/>
      <c r="K321" s="62"/>
      <c r="L321" s="62"/>
      <c r="M321" s="62"/>
    </row>
    <row r="322" spans="1:13" ht="16.5" x14ac:dyDescent="0.3">
      <c r="A322" s="252"/>
      <c r="B322" s="255">
        <v>34</v>
      </c>
      <c r="C322" s="253" t="s">
        <v>206</v>
      </c>
      <c r="D322" s="257">
        <v>2024</v>
      </c>
      <c r="E322" s="257">
        <v>2600</v>
      </c>
      <c r="F322" s="257">
        <f>E896</f>
        <v>2510</v>
      </c>
      <c r="G322" s="491">
        <f t="shared" si="13"/>
        <v>124.01185770750989</v>
      </c>
      <c r="H322" s="492">
        <f t="shared" si="14"/>
        <v>96.538461538461533</v>
      </c>
      <c r="I322" s="71"/>
      <c r="J322" s="71"/>
      <c r="K322" s="62"/>
      <c r="L322" s="62"/>
      <c r="M322" s="62"/>
    </row>
    <row r="323" spans="1:13" ht="16.5" x14ac:dyDescent="0.3">
      <c r="A323" s="252"/>
      <c r="B323" s="255">
        <v>36</v>
      </c>
      <c r="C323" s="253" t="s">
        <v>298</v>
      </c>
      <c r="D323" s="257">
        <v>134819</v>
      </c>
      <c r="E323" s="257">
        <v>151902</v>
      </c>
      <c r="F323" s="257">
        <f>E933</f>
        <v>151902</v>
      </c>
      <c r="G323" s="491">
        <f t="shared" si="13"/>
        <v>112.67106268404305</v>
      </c>
      <c r="H323" s="492">
        <f t="shared" si="14"/>
        <v>100</v>
      </c>
      <c r="I323" s="71"/>
      <c r="J323" s="71"/>
      <c r="K323" s="62"/>
      <c r="L323" s="62"/>
      <c r="M323" s="62"/>
    </row>
    <row r="324" spans="1:13" ht="16.5" x14ac:dyDescent="0.3">
      <c r="A324" s="252"/>
      <c r="B324" s="255">
        <v>42</v>
      </c>
      <c r="C324" s="253" t="s">
        <v>254</v>
      </c>
      <c r="D324" s="257">
        <v>87775</v>
      </c>
      <c r="E324" s="257">
        <v>48000</v>
      </c>
      <c r="F324" s="257">
        <f>E921</f>
        <v>6700</v>
      </c>
      <c r="G324" s="491">
        <f t="shared" si="13"/>
        <v>7.6331529478780968</v>
      </c>
      <c r="H324" s="492">
        <f t="shared" si="14"/>
        <v>13.958333333333334</v>
      </c>
      <c r="I324" s="71"/>
      <c r="J324" s="71"/>
      <c r="K324" s="71"/>
      <c r="L324" s="62"/>
      <c r="M324" s="62"/>
    </row>
    <row r="325" spans="1:13" ht="16.5" x14ac:dyDescent="0.3">
      <c r="A325" s="252"/>
      <c r="B325" s="255">
        <v>45</v>
      </c>
      <c r="C325" s="253" t="s">
        <v>574</v>
      </c>
      <c r="D325" s="257"/>
      <c r="E325" s="257">
        <v>9585</v>
      </c>
      <c r="F325" s="257">
        <f>E924</f>
        <v>9585</v>
      </c>
      <c r="G325" s="491"/>
      <c r="H325" s="492">
        <f t="shared" si="14"/>
        <v>100</v>
      </c>
      <c r="I325" s="71"/>
      <c r="J325" s="71"/>
      <c r="K325" s="71"/>
      <c r="L325" s="62"/>
      <c r="M325" s="62"/>
    </row>
    <row r="326" spans="1:13" ht="16.5" x14ac:dyDescent="0.3">
      <c r="A326" s="252"/>
      <c r="B326" s="253"/>
      <c r="C326" s="253"/>
      <c r="D326" s="257"/>
      <c r="E326" s="257"/>
      <c r="F326" s="257"/>
      <c r="G326" s="491"/>
      <c r="H326" s="492"/>
      <c r="I326" s="71"/>
      <c r="J326" s="71"/>
      <c r="K326" s="71"/>
      <c r="L326" s="62"/>
      <c r="M326" s="62"/>
    </row>
    <row r="327" spans="1:13" ht="16.5" x14ac:dyDescent="0.3">
      <c r="A327" s="252" t="s">
        <v>299</v>
      </c>
      <c r="B327" s="253"/>
      <c r="C327" s="253"/>
      <c r="D327" s="258">
        <f>D328+D330</f>
        <v>1448466</v>
      </c>
      <c r="E327" s="258">
        <f>E328+E330</f>
        <v>1465758</v>
      </c>
      <c r="F327" s="258">
        <f>F328+F330</f>
        <v>1431836</v>
      </c>
      <c r="G327" s="491">
        <f t="shared" si="13"/>
        <v>98.851888825833683</v>
      </c>
      <c r="H327" s="492">
        <f t="shared" si="14"/>
        <v>97.685702551171474</v>
      </c>
      <c r="I327" s="71"/>
      <c r="J327" s="71"/>
      <c r="K327" s="71"/>
      <c r="L327" s="62"/>
      <c r="M327" s="62"/>
    </row>
    <row r="328" spans="1:13" ht="16.5" x14ac:dyDescent="0.3">
      <c r="A328" s="252" t="s">
        <v>300</v>
      </c>
      <c r="B328" s="253"/>
      <c r="C328" s="253"/>
      <c r="D328" s="258">
        <f>D329</f>
        <v>220000</v>
      </c>
      <c r="E328" s="258">
        <f>E329</f>
        <v>300000</v>
      </c>
      <c r="F328" s="258">
        <f>F329</f>
        <v>255000</v>
      </c>
      <c r="G328" s="491">
        <f t="shared" si="13"/>
        <v>115.90909090909092</v>
      </c>
      <c r="H328" s="492">
        <f t="shared" si="14"/>
        <v>85</v>
      </c>
      <c r="I328" s="71"/>
      <c r="J328" s="71"/>
      <c r="K328" s="71"/>
      <c r="L328" s="62"/>
      <c r="M328" s="62"/>
    </row>
    <row r="329" spans="1:13" ht="16.5" x14ac:dyDescent="0.3">
      <c r="A329" s="252"/>
      <c r="B329" s="255">
        <v>37</v>
      </c>
      <c r="C329" s="253" t="s">
        <v>301</v>
      </c>
      <c r="D329" s="257">
        <v>220000</v>
      </c>
      <c r="E329" s="257">
        <v>300000</v>
      </c>
      <c r="F329" s="257">
        <v>255000</v>
      </c>
      <c r="G329" s="491">
        <f t="shared" si="13"/>
        <v>115.90909090909092</v>
      </c>
      <c r="H329" s="492">
        <f t="shared" si="14"/>
        <v>85</v>
      </c>
      <c r="I329" s="71"/>
      <c r="J329" s="71"/>
      <c r="K329" s="71"/>
      <c r="L329" s="62"/>
      <c r="M329" s="62"/>
    </row>
    <row r="330" spans="1:13" ht="16.5" x14ac:dyDescent="0.3">
      <c r="A330" s="252" t="s">
        <v>302</v>
      </c>
      <c r="B330" s="253"/>
      <c r="C330" s="253"/>
      <c r="D330" s="258">
        <f>D333+D334</f>
        <v>1228466</v>
      </c>
      <c r="E330" s="258">
        <f>E333+E334+E332</f>
        <v>1165758</v>
      </c>
      <c r="F330" s="258">
        <f>F331+F332+F333+F334</f>
        <v>1176836</v>
      </c>
      <c r="G330" s="491">
        <f t="shared" si="13"/>
        <v>95.797197480434946</v>
      </c>
      <c r="H330" s="492">
        <f t="shared" si="14"/>
        <v>100.95028299183879</v>
      </c>
      <c r="I330" s="71"/>
      <c r="J330" s="71"/>
      <c r="K330" s="71"/>
      <c r="L330" s="62"/>
      <c r="M330" s="62"/>
    </row>
    <row r="331" spans="1:13" ht="16.5" x14ac:dyDescent="0.3">
      <c r="A331" s="252"/>
      <c r="B331" s="255">
        <v>31</v>
      </c>
      <c r="C331" s="253" t="s">
        <v>656</v>
      </c>
      <c r="D331" s="258">
        <v>0</v>
      </c>
      <c r="E331" s="258">
        <v>0</v>
      </c>
      <c r="F331" s="257">
        <f>E1010</f>
        <v>7500</v>
      </c>
      <c r="G331" s="491"/>
      <c r="H331" s="492"/>
      <c r="I331" s="71"/>
      <c r="J331" s="71"/>
      <c r="K331" s="71"/>
      <c r="L331" s="62"/>
      <c r="M331" s="62"/>
    </row>
    <row r="332" spans="1:13" ht="16.5" x14ac:dyDescent="0.3">
      <c r="A332" s="252"/>
      <c r="B332" s="255">
        <v>32</v>
      </c>
      <c r="C332" s="253" t="s">
        <v>292</v>
      </c>
      <c r="D332" s="258"/>
      <c r="E332" s="257">
        <v>34545</v>
      </c>
      <c r="F332" s="257">
        <f>E1013</f>
        <v>29613</v>
      </c>
      <c r="G332" s="491"/>
      <c r="H332" s="492">
        <f t="shared" si="14"/>
        <v>85.722970039079456</v>
      </c>
      <c r="I332" s="71"/>
      <c r="J332" s="71"/>
      <c r="K332" s="71"/>
      <c r="L332" s="62"/>
      <c r="M332" s="62"/>
    </row>
    <row r="333" spans="1:13" ht="16.5" x14ac:dyDescent="0.3">
      <c r="A333" s="252"/>
      <c r="B333" s="255">
        <v>37</v>
      </c>
      <c r="C333" s="253" t="s">
        <v>293</v>
      </c>
      <c r="D333" s="257">
        <v>1116466</v>
      </c>
      <c r="E333" s="257">
        <v>1055463</v>
      </c>
      <c r="F333" s="257">
        <f>E984-255000</f>
        <v>1066973</v>
      </c>
      <c r="G333" s="491">
        <f t="shared" ref="G333:G336" si="15">F333/D333*100</f>
        <v>95.566994427058233</v>
      </c>
      <c r="H333" s="492">
        <f t="shared" ref="H333:H336" si="16">F333/E333*100</f>
        <v>101.09051667372518</v>
      </c>
      <c r="I333" s="71"/>
      <c r="J333" s="71"/>
      <c r="K333" s="71"/>
      <c r="L333" s="62"/>
      <c r="M333" s="62"/>
    </row>
    <row r="334" spans="1:13" ht="16.5" x14ac:dyDescent="0.3">
      <c r="A334" s="252"/>
      <c r="B334" s="255">
        <v>38</v>
      </c>
      <c r="C334" s="253" t="s">
        <v>237</v>
      </c>
      <c r="D334" s="259">
        <v>112000</v>
      </c>
      <c r="E334" s="259">
        <v>75750</v>
      </c>
      <c r="F334" s="259">
        <f>E993-16000</f>
        <v>72750</v>
      </c>
      <c r="G334" s="491">
        <f t="shared" si="15"/>
        <v>64.955357142857139</v>
      </c>
      <c r="H334" s="492">
        <f t="shared" si="16"/>
        <v>96.039603960396036</v>
      </c>
      <c r="I334" s="71"/>
      <c r="J334" s="71"/>
      <c r="K334" s="71"/>
      <c r="L334" s="62"/>
      <c r="M334" s="62"/>
    </row>
    <row r="335" spans="1:13" ht="16.5" x14ac:dyDescent="0.3">
      <c r="A335" s="260"/>
      <c r="B335" s="261"/>
      <c r="C335" s="261"/>
      <c r="D335" s="261"/>
      <c r="E335" s="261"/>
      <c r="F335" s="261"/>
      <c r="G335" s="491"/>
      <c r="H335" s="492"/>
      <c r="I335" s="71"/>
      <c r="J335" s="71"/>
      <c r="K335" s="71"/>
      <c r="L335" s="62"/>
      <c r="M335" s="62"/>
    </row>
    <row r="336" spans="1:13" ht="16.5" x14ac:dyDescent="0.3">
      <c r="A336" s="252" t="s">
        <v>303</v>
      </c>
      <c r="B336" s="261"/>
      <c r="C336" s="261"/>
      <c r="D336" s="258">
        <f>D268+D283+D288+D294+D309+D318+D327+D277+D304</f>
        <v>20232764</v>
      </c>
      <c r="E336" s="258">
        <f>E268+E277+E283+E288+E294+E304+E309+E318+E327</f>
        <v>14305894</v>
      </c>
      <c r="F336" s="258">
        <f>F268+F277+F288+F294+F309+F318+F327+F304+F283</f>
        <v>13965695</v>
      </c>
      <c r="G336" s="491">
        <f t="shared" si="15"/>
        <v>69.025146539543485</v>
      </c>
      <c r="H336" s="492">
        <f t="shared" si="16"/>
        <v>97.621966163037428</v>
      </c>
      <c r="I336" s="71"/>
      <c r="J336" s="71"/>
      <c r="K336" s="71"/>
      <c r="L336" s="62"/>
      <c r="M336" s="62"/>
    </row>
    <row r="337" spans="1:13" ht="16.5" x14ac:dyDescent="0.3">
      <c r="A337" s="62"/>
      <c r="B337" s="62"/>
      <c r="C337" s="62"/>
      <c r="D337" s="62"/>
      <c r="E337" s="62"/>
      <c r="F337" s="62"/>
      <c r="G337" s="62"/>
      <c r="H337" s="62"/>
      <c r="I337" s="71"/>
      <c r="J337" s="62"/>
      <c r="K337" s="62"/>
      <c r="L337" s="62"/>
      <c r="M337" s="62"/>
    </row>
    <row r="338" spans="1:13" ht="16.5" x14ac:dyDescent="0.3">
      <c r="A338" s="146"/>
      <c r="B338" s="106"/>
      <c r="C338" s="107" t="s">
        <v>304</v>
      </c>
      <c r="D338" s="148" t="s">
        <v>541</v>
      </c>
      <c r="E338" s="148" t="s">
        <v>542</v>
      </c>
      <c r="F338" s="148" t="s">
        <v>543</v>
      </c>
      <c r="G338" s="148" t="s">
        <v>3</v>
      </c>
      <c r="H338" s="149" t="s">
        <v>3</v>
      </c>
      <c r="I338" s="71"/>
      <c r="J338" s="62"/>
      <c r="K338" s="62"/>
      <c r="L338" s="62"/>
      <c r="M338" s="62"/>
    </row>
    <row r="339" spans="1:13" ht="16.5" x14ac:dyDescent="0.3">
      <c r="A339" s="146"/>
      <c r="B339" s="106"/>
      <c r="C339" s="150"/>
      <c r="D339" s="148">
        <v>1</v>
      </c>
      <c r="E339" s="148">
        <v>2</v>
      </c>
      <c r="F339" s="148">
        <v>3</v>
      </c>
      <c r="G339" s="106" t="s">
        <v>412</v>
      </c>
      <c r="H339" s="125" t="s">
        <v>112</v>
      </c>
      <c r="I339" s="71"/>
      <c r="J339" s="62"/>
      <c r="K339" s="62"/>
      <c r="L339" s="62"/>
      <c r="M339" s="62"/>
    </row>
    <row r="340" spans="1:13" ht="16.5" x14ac:dyDescent="0.3">
      <c r="A340" s="262"/>
      <c r="B340" s="151"/>
      <c r="C340" s="263" t="s">
        <v>305</v>
      </c>
      <c r="D340" s="264"/>
      <c r="E340" s="264"/>
      <c r="F340" s="264"/>
      <c r="G340" s="265"/>
      <c r="H340" s="266"/>
      <c r="I340" s="71"/>
      <c r="J340" s="62"/>
      <c r="K340" s="62"/>
      <c r="L340" s="62"/>
      <c r="M340" s="62"/>
    </row>
    <row r="341" spans="1:13" ht="16.5" x14ac:dyDescent="0.3">
      <c r="A341" s="267"/>
      <c r="B341" s="268" t="s">
        <v>27</v>
      </c>
      <c r="C341" s="269" t="s">
        <v>306</v>
      </c>
      <c r="D341" s="270"/>
      <c r="E341" s="270"/>
      <c r="F341" s="270"/>
      <c r="G341" s="271"/>
      <c r="H341" s="272"/>
      <c r="I341" s="71"/>
      <c r="J341" s="62"/>
      <c r="K341" s="62"/>
      <c r="L341" s="62"/>
      <c r="M341" s="62"/>
    </row>
    <row r="342" spans="1:13" ht="16.5" x14ac:dyDescent="0.3">
      <c r="A342" s="273"/>
      <c r="B342" s="166" t="s">
        <v>307</v>
      </c>
      <c r="C342" s="167" t="s">
        <v>308</v>
      </c>
      <c r="D342" s="274">
        <v>0</v>
      </c>
      <c r="E342" s="274">
        <f>E343</f>
        <v>960000</v>
      </c>
      <c r="F342" s="274">
        <f>F343</f>
        <v>932932</v>
      </c>
      <c r="G342" s="475" t="s">
        <v>439</v>
      </c>
      <c r="H342" s="476">
        <f>F342/E342*100</f>
        <v>97.180416666666673</v>
      </c>
      <c r="I342" s="71"/>
      <c r="J342" s="62"/>
      <c r="K342" s="62"/>
      <c r="L342" s="62"/>
      <c r="M342" s="62"/>
    </row>
    <row r="343" spans="1:13" ht="16.5" x14ac:dyDescent="0.3">
      <c r="A343" s="275"/>
      <c r="B343" s="170" t="s">
        <v>309</v>
      </c>
      <c r="C343" s="171" t="s">
        <v>310</v>
      </c>
      <c r="D343" s="276">
        <v>0</v>
      </c>
      <c r="E343" s="276">
        <f>E345</f>
        <v>960000</v>
      </c>
      <c r="F343" s="276">
        <f>F345</f>
        <v>932932</v>
      </c>
      <c r="G343" s="477" t="s">
        <v>439</v>
      </c>
      <c r="H343" s="478">
        <f t="shared" ref="H343:H349" si="17">F343/E343*100</f>
        <v>97.180416666666673</v>
      </c>
      <c r="I343" s="71"/>
      <c r="J343" s="62"/>
      <c r="K343" s="62"/>
      <c r="L343" s="62"/>
      <c r="M343" s="62"/>
    </row>
    <row r="344" spans="1:13" ht="16.5" x14ac:dyDescent="0.3">
      <c r="A344" s="277"/>
      <c r="B344" s="174" t="s">
        <v>311</v>
      </c>
      <c r="C344" s="192" t="s">
        <v>312</v>
      </c>
      <c r="D344" s="278">
        <v>0</v>
      </c>
      <c r="E344" s="278">
        <v>0</v>
      </c>
      <c r="F344" s="278">
        <v>0</v>
      </c>
      <c r="G344" s="479" t="s">
        <v>439</v>
      </c>
      <c r="H344" s="480"/>
      <c r="I344" s="62"/>
      <c r="J344" s="62"/>
      <c r="K344" s="62"/>
      <c r="L344" s="62"/>
      <c r="M344" s="62"/>
    </row>
    <row r="345" spans="1:13" ht="16.5" x14ac:dyDescent="0.3">
      <c r="A345" s="277"/>
      <c r="B345" s="174" t="s">
        <v>575</v>
      </c>
      <c r="C345" s="192" t="s">
        <v>576</v>
      </c>
      <c r="D345" s="278">
        <v>0</v>
      </c>
      <c r="E345" s="278">
        <v>960000</v>
      </c>
      <c r="F345" s="278">
        <f>F346</f>
        <v>932932</v>
      </c>
      <c r="G345" s="479" t="s">
        <v>439</v>
      </c>
      <c r="H345" s="480">
        <f t="shared" si="17"/>
        <v>97.180416666666673</v>
      </c>
      <c r="I345" s="62"/>
      <c r="J345" s="62"/>
      <c r="K345" s="62"/>
      <c r="L345" s="62"/>
      <c r="M345" s="62"/>
    </row>
    <row r="346" spans="1:13" s="5" customFormat="1" ht="16.5" x14ac:dyDescent="0.3">
      <c r="A346" s="473"/>
      <c r="B346" s="157" t="s">
        <v>679</v>
      </c>
      <c r="C346" s="193" t="s">
        <v>680</v>
      </c>
      <c r="D346" s="474"/>
      <c r="E346" s="474"/>
      <c r="F346" s="474">
        <v>932932</v>
      </c>
      <c r="G346" s="481" t="s">
        <v>439</v>
      </c>
      <c r="H346" s="482"/>
      <c r="I346" s="189"/>
      <c r="J346" s="189"/>
      <c r="K346" s="189"/>
      <c r="L346" s="189"/>
      <c r="M346" s="189"/>
    </row>
    <row r="347" spans="1:13" ht="16.5" x14ac:dyDescent="0.3">
      <c r="A347" s="279"/>
      <c r="B347" s="166" t="s">
        <v>313</v>
      </c>
      <c r="C347" s="167" t="s">
        <v>314</v>
      </c>
      <c r="D347" s="274">
        <f t="shared" ref="D347:F348" si="18">D348</f>
        <v>492661</v>
      </c>
      <c r="E347" s="274">
        <f t="shared" si="18"/>
        <v>444445</v>
      </c>
      <c r="F347" s="274">
        <f t="shared" si="18"/>
        <v>444445</v>
      </c>
      <c r="G347" s="483">
        <f>F347/D347*100</f>
        <v>90.213148595078565</v>
      </c>
      <c r="H347" s="476">
        <f t="shared" si="17"/>
        <v>100</v>
      </c>
      <c r="I347" s="62"/>
      <c r="J347" s="62"/>
      <c r="K347" s="62"/>
      <c r="L347" s="62"/>
      <c r="M347" s="62"/>
    </row>
    <row r="348" spans="1:13" ht="16.5" x14ac:dyDescent="0.3">
      <c r="A348" s="275"/>
      <c r="B348" s="170" t="s">
        <v>315</v>
      </c>
      <c r="C348" s="280" t="s">
        <v>316</v>
      </c>
      <c r="D348" s="276">
        <f t="shared" si="18"/>
        <v>492661</v>
      </c>
      <c r="E348" s="276">
        <f t="shared" si="18"/>
        <v>444445</v>
      </c>
      <c r="F348" s="276">
        <f t="shared" si="18"/>
        <v>444445</v>
      </c>
      <c r="G348" s="484">
        <f t="shared" ref="G348:G351" si="19">F348/D348*100</f>
        <v>90.213148595078565</v>
      </c>
      <c r="H348" s="478">
        <f t="shared" si="17"/>
        <v>100</v>
      </c>
      <c r="I348" s="62"/>
      <c r="J348" s="62"/>
      <c r="K348" s="62"/>
      <c r="L348" s="62"/>
      <c r="M348" s="62"/>
    </row>
    <row r="349" spans="1:13" ht="16.5" x14ac:dyDescent="0.3">
      <c r="A349" s="281"/>
      <c r="B349" s="174" t="s">
        <v>317</v>
      </c>
      <c r="C349" s="175" t="s">
        <v>318</v>
      </c>
      <c r="D349" s="278">
        <f>D350+D351</f>
        <v>492661</v>
      </c>
      <c r="E349" s="278">
        <v>444445</v>
      </c>
      <c r="F349" s="278">
        <f>F350</f>
        <v>444445</v>
      </c>
      <c r="G349" s="479">
        <f t="shared" si="19"/>
        <v>90.213148595078565</v>
      </c>
      <c r="H349" s="480">
        <f t="shared" si="17"/>
        <v>100</v>
      </c>
      <c r="I349" s="62"/>
      <c r="J349" s="62"/>
      <c r="K349" s="62"/>
      <c r="L349" s="62"/>
      <c r="M349" s="62"/>
    </row>
    <row r="350" spans="1:13" ht="16.5" x14ac:dyDescent="0.3">
      <c r="A350" s="146"/>
      <c r="B350" s="282">
        <v>5443</v>
      </c>
      <c r="C350" s="146" t="s">
        <v>319</v>
      </c>
      <c r="D350" s="283">
        <v>444444</v>
      </c>
      <c r="E350" s="283"/>
      <c r="F350" s="283">
        <v>444445</v>
      </c>
      <c r="G350" s="481">
        <f t="shared" si="19"/>
        <v>100.000225000225</v>
      </c>
      <c r="H350" s="482"/>
      <c r="I350" s="62"/>
      <c r="J350" s="62"/>
      <c r="K350" s="62"/>
      <c r="L350" s="62"/>
      <c r="M350" s="62"/>
    </row>
    <row r="351" spans="1:13" ht="16.5" x14ac:dyDescent="0.3">
      <c r="A351" s="284"/>
      <c r="B351" s="285">
        <v>5445</v>
      </c>
      <c r="C351" s="284" t="s">
        <v>564</v>
      </c>
      <c r="D351" s="283">
        <v>48217</v>
      </c>
      <c r="E351" s="284"/>
      <c r="F351" s="284">
        <v>0</v>
      </c>
      <c r="G351" s="481">
        <f t="shared" si="19"/>
        <v>0</v>
      </c>
      <c r="H351" s="482"/>
      <c r="I351" s="62"/>
      <c r="J351" s="62"/>
      <c r="K351" s="62"/>
      <c r="L351" s="62"/>
      <c r="M351" s="62"/>
    </row>
    <row r="352" spans="1:13" ht="16.5" x14ac:dyDescent="0.3">
      <c r="A352" s="79"/>
      <c r="B352" s="79"/>
      <c r="C352" s="79"/>
      <c r="D352" s="79"/>
      <c r="E352" s="79"/>
      <c r="F352" s="79"/>
      <c r="G352" s="79"/>
      <c r="H352" s="79"/>
      <c r="I352" s="62"/>
      <c r="J352" s="62"/>
      <c r="K352" s="62"/>
      <c r="L352" s="62"/>
      <c r="M352" s="62"/>
    </row>
    <row r="353" spans="1:13" ht="16.5" x14ac:dyDescent="0.3">
      <c r="A353" s="146"/>
      <c r="B353" s="106"/>
      <c r="C353" s="286" t="s">
        <v>320</v>
      </c>
      <c r="D353" s="148" t="s">
        <v>541</v>
      </c>
      <c r="E353" s="148" t="s">
        <v>542</v>
      </c>
      <c r="F353" s="148" t="s">
        <v>543</v>
      </c>
      <c r="G353" s="148" t="s">
        <v>417</v>
      </c>
      <c r="H353" s="149" t="s">
        <v>3</v>
      </c>
      <c r="I353" s="62"/>
      <c r="J353" s="62"/>
      <c r="K353" s="62"/>
      <c r="L353" s="62"/>
      <c r="M353" s="62"/>
    </row>
    <row r="354" spans="1:13" ht="16.5" x14ac:dyDescent="0.3">
      <c r="A354" s="146"/>
      <c r="B354" s="106"/>
      <c r="C354" s="150"/>
      <c r="D354" s="148">
        <v>1</v>
      </c>
      <c r="E354" s="148">
        <v>2</v>
      </c>
      <c r="F354" s="148">
        <v>3</v>
      </c>
      <c r="G354" s="106" t="s">
        <v>412</v>
      </c>
      <c r="H354" s="125" t="s">
        <v>112</v>
      </c>
      <c r="I354" s="62"/>
      <c r="J354" s="62"/>
      <c r="K354" s="62"/>
      <c r="L354" s="62"/>
      <c r="M354" s="62"/>
    </row>
    <row r="355" spans="1:13" ht="16.5" x14ac:dyDescent="0.3">
      <c r="A355" s="151"/>
      <c r="B355" s="152"/>
      <c r="C355" s="153" t="s">
        <v>321</v>
      </c>
      <c r="D355" s="154"/>
      <c r="E355" s="154"/>
      <c r="F355" s="154"/>
      <c r="G355" s="154"/>
      <c r="H355" s="155"/>
      <c r="I355" s="62"/>
      <c r="J355" s="62"/>
      <c r="K355" s="62"/>
      <c r="L355" s="62"/>
      <c r="M355" s="62"/>
    </row>
    <row r="356" spans="1:13" ht="16.5" x14ac:dyDescent="0.3">
      <c r="A356" s="156"/>
      <c r="B356" s="157"/>
      <c r="C356" s="158" t="s">
        <v>577</v>
      </c>
      <c r="D356" s="214"/>
      <c r="E356" s="214"/>
      <c r="F356" s="214"/>
      <c r="G356" s="214"/>
      <c r="H356" s="287"/>
      <c r="I356" s="62"/>
      <c r="J356" s="62"/>
      <c r="K356" s="62"/>
      <c r="L356" s="62"/>
      <c r="M356" s="62"/>
    </row>
    <row r="357" spans="1:13" ht="16.5" x14ac:dyDescent="0.3">
      <c r="A357" s="161"/>
      <c r="B357" s="288" t="s">
        <v>113</v>
      </c>
      <c r="C357" s="289" t="s">
        <v>578</v>
      </c>
      <c r="D357" s="290"/>
      <c r="E357" s="290"/>
      <c r="F357" s="290"/>
      <c r="G357" s="290"/>
      <c r="H357" s="291"/>
      <c r="I357" s="62"/>
      <c r="J357" s="62"/>
      <c r="K357" s="62"/>
      <c r="L357" s="62"/>
      <c r="M357" s="62"/>
    </row>
    <row r="358" spans="1:13" ht="16.5" x14ac:dyDescent="0.3">
      <c r="A358" s="156"/>
      <c r="B358" s="157" t="s">
        <v>115</v>
      </c>
      <c r="C358" s="126" t="s">
        <v>116</v>
      </c>
      <c r="D358" s="214">
        <v>0</v>
      </c>
      <c r="E358" s="214">
        <v>960000</v>
      </c>
      <c r="F358" s="214">
        <v>932932</v>
      </c>
      <c r="G358" s="214" t="s">
        <v>439</v>
      </c>
      <c r="H358" s="160">
        <f>F358/E358*100</f>
        <v>97.180416666666673</v>
      </c>
      <c r="I358" s="62"/>
      <c r="J358" s="62"/>
      <c r="K358" s="62"/>
      <c r="L358" s="62"/>
      <c r="M358" s="62"/>
    </row>
    <row r="359" spans="1:13" ht="16.5" x14ac:dyDescent="0.3">
      <c r="A359" s="156"/>
      <c r="B359" s="157"/>
      <c r="C359" s="158"/>
      <c r="D359" s="214"/>
      <c r="E359" s="214"/>
      <c r="F359" s="214"/>
      <c r="G359" s="214"/>
      <c r="H359" s="287"/>
      <c r="I359" s="62"/>
      <c r="J359" s="62"/>
      <c r="K359" s="62"/>
      <c r="L359" s="62"/>
      <c r="M359" s="62"/>
    </row>
    <row r="360" spans="1:13" ht="16.5" x14ac:dyDescent="0.3">
      <c r="A360" s="156"/>
      <c r="B360" s="157"/>
      <c r="C360" s="158" t="s">
        <v>322</v>
      </c>
      <c r="D360" s="214"/>
      <c r="E360" s="214"/>
      <c r="F360" s="214"/>
      <c r="G360" s="214"/>
      <c r="H360" s="287"/>
      <c r="I360" s="62"/>
      <c r="J360" s="62"/>
      <c r="K360" s="62"/>
      <c r="L360" s="62"/>
      <c r="M360" s="62"/>
    </row>
    <row r="361" spans="1:13" ht="16.5" x14ac:dyDescent="0.3">
      <c r="A361" s="161"/>
      <c r="B361" s="162" t="s">
        <v>113</v>
      </c>
      <c r="C361" s="163" t="s">
        <v>114</v>
      </c>
      <c r="D361" s="164"/>
      <c r="E361" s="164"/>
      <c r="F361" s="164"/>
      <c r="G361" s="164"/>
      <c r="H361" s="200"/>
      <c r="I361" s="62"/>
      <c r="J361" s="62"/>
      <c r="K361" s="62"/>
      <c r="L361" s="62"/>
      <c r="M361" s="62"/>
    </row>
    <row r="362" spans="1:13" ht="16.5" x14ac:dyDescent="0.3">
      <c r="A362" s="156"/>
      <c r="B362" s="206" t="s">
        <v>115</v>
      </c>
      <c r="C362" s="126" t="s">
        <v>116</v>
      </c>
      <c r="D362" s="187">
        <v>48217</v>
      </c>
      <c r="E362" s="187">
        <v>444445</v>
      </c>
      <c r="F362" s="187">
        <v>444445</v>
      </c>
      <c r="G362" s="458">
        <f>F362/D362*100</f>
        <v>921.75996018001956</v>
      </c>
      <c r="H362" s="458">
        <f>F362/E362*100</f>
        <v>100</v>
      </c>
      <c r="I362" s="62"/>
      <c r="J362" s="62"/>
      <c r="K362" s="62"/>
      <c r="L362" s="62"/>
      <c r="M362" s="62"/>
    </row>
    <row r="363" spans="1:13" ht="16.5" x14ac:dyDescent="0.3">
      <c r="A363" s="156"/>
      <c r="B363" s="125" t="s">
        <v>107</v>
      </c>
      <c r="C363" s="126" t="s">
        <v>565</v>
      </c>
      <c r="D363" s="292">
        <v>444444</v>
      </c>
      <c r="E363" s="293"/>
      <c r="F363" s="187">
        <v>0</v>
      </c>
      <c r="G363" s="458">
        <f>F363/D363*100</f>
        <v>0</v>
      </c>
      <c r="H363" s="485" t="s">
        <v>439</v>
      </c>
      <c r="I363" s="79"/>
      <c r="J363" s="62"/>
      <c r="K363" s="62"/>
      <c r="L363" s="62"/>
      <c r="M363" s="62"/>
    </row>
    <row r="364" spans="1:13" ht="16.5" x14ac:dyDescent="0.3">
      <c r="A364" s="195"/>
      <c r="B364" s="294"/>
      <c r="C364" s="295"/>
      <c r="D364" s="296"/>
      <c r="E364" s="227"/>
      <c r="F364" s="198"/>
      <c r="G364" s="233"/>
      <c r="H364" s="71"/>
      <c r="I364" s="71"/>
      <c r="J364" s="71"/>
      <c r="K364" s="62"/>
      <c r="L364" s="62"/>
      <c r="M364" s="62"/>
    </row>
    <row r="365" spans="1:13" ht="16.5" x14ac:dyDescent="0.3">
      <c r="A365" s="146"/>
      <c r="B365" s="106"/>
      <c r="C365" s="107" t="s">
        <v>304</v>
      </c>
      <c r="D365" s="148" t="s">
        <v>541</v>
      </c>
      <c r="E365" s="148" t="s">
        <v>552</v>
      </c>
      <c r="F365" s="148" t="s">
        <v>543</v>
      </c>
      <c r="G365" s="148" t="s">
        <v>3</v>
      </c>
      <c r="H365" s="149" t="s">
        <v>3</v>
      </c>
      <c r="I365" s="71"/>
      <c r="J365" s="71"/>
      <c r="K365" s="62"/>
      <c r="L365" s="62"/>
      <c r="M365" s="62"/>
    </row>
    <row r="366" spans="1:13" ht="16.5" x14ac:dyDescent="0.3">
      <c r="A366" s="146"/>
      <c r="B366" s="106"/>
      <c r="C366" s="107" t="s">
        <v>323</v>
      </c>
      <c r="D366" s="148">
        <v>1</v>
      </c>
      <c r="E366" s="148">
        <v>2</v>
      </c>
      <c r="F366" s="148">
        <v>3</v>
      </c>
      <c r="G366" s="106" t="s">
        <v>412</v>
      </c>
      <c r="H366" s="125" t="s">
        <v>112</v>
      </c>
      <c r="I366" s="71"/>
      <c r="J366" s="71"/>
      <c r="K366" s="62"/>
      <c r="L366" s="62"/>
      <c r="M366" s="62"/>
    </row>
    <row r="367" spans="1:13" ht="16.5" x14ac:dyDescent="0.3">
      <c r="A367" s="297"/>
      <c r="B367" s="298"/>
      <c r="C367" s="299" t="s">
        <v>324</v>
      </c>
      <c r="D367" s="300"/>
      <c r="E367" s="300"/>
      <c r="F367" s="300"/>
      <c r="G367" s="300"/>
      <c r="H367" s="301"/>
      <c r="I367" s="71"/>
      <c r="J367" s="71"/>
      <c r="K367" s="62"/>
      <c r="L367" s="62"/>
      <c r="M367" s="62"/>
    </row>
    <row r="368" spans="1:13" ht="16.5" x14ac:dyDescent="0.3">
      <c r="A368" s="302"/>
      <c r="B368" s="303" t="s">
        <v>27</v>
      </c>
      <c r="C368" s="163" t="s">
        <v>325</v>
      </c>
      <c r="D368" s="210"/>
      <c r="E368" s="210"/>
      <c r="F368" s="210"/>
      <c r="G368" s="210"/>
      <c r="H368" s="291"/>
      <c r="I368" s="71"/>
      <c r="J368" s="71"/>
      <c r="K368" s="62"/>
      <c r="L368" s="62"/>
      <c r="M368" s="62"/>
    </row>
    <row r="369" spans="1:13" ht="16.5" x14ac:dyDescent="0.3">
      <c r="A369" s="226"/>
      <c r="B369" s="166" t="s">
        <v>326</v>
      </c>
      <c r="C369" s="167" t="s">
        <v>327</v>
      </c>
      <c r="D369" s="211">
        <f t="shared" ref="D369:F370" si="20">D370</f>
        <v>-1499913</v>
      </c>
      <c r="E369" s="211">
        <f t="shared" si="20"/>
        <v>10003</v>
      </c>
      <c r="F369" s="211">
        <f t="shared" si="20"/>
        <v>10003</v>
      </c>
      <c r="G369" s="201" t="s">
        <v>439</v>
      </c>
      <c r="H369" s="454">
        <v>100</v>
      </c>
      <c r="I369" s="71"/>
      <c r="J369" s="71"/>
      <c r="K369" s="62"/>
      <c r="L369" s="62"/>
      <c r="M369" s="62"/>
    </row>
    <row r="370" spans="1:13" ht="17.25" thickBot="1" x14ac:dyDescent="0.35">
      <c r="A370" s="304"/>
      <c r="B370" s="170" t="s">
        <v>328</v>
      </c>
      <c r="C370" s="171" t="s">
        <v>329</v>
      </c>
      <c r="D370" s="212">
        <f t="shared" si="20"/>
        <v>-1499913</v>
      </c>
      <c r="E370" s="212">
        <f t="shared" si="20"/>
        <v>10003</v>
      </c>
      <c r="F370" s="212">
        <f t="shared" si="20"/>
        <v>10003</v>
      </c>
      <c r="G370" s="202" t="s">
        <v>439</v>
      </c>
      <c r="H370" s="455">
        <v>100</v>
      </c>
      <c r="I370" s="71"/>
      <c r="J370" s="62"/>
      <c r="K370" s="62"/>
      <c r="L370" s="62"/>
      <c r="M370" s="62"/>
    </row>
    <row r="371" spans="1:13" ht="16.5" x14ac:dyDescent="0.3">
      <c r="A371" s="305"/>
      <c r="B371" s="306" t="s">
        <v>330</v>
      </c>
      <c r="C371" s="307" t="s">
        <v>331</v>
      </c>
      <c r="D371" s="308">
        <f>D372</f>
        <v>-1499913</v>
      </c>
      <c r="E371" s="308">
        <v>10003</v>
      </c>
      <c r="F371" s="308">
        <f>F372</f>
        <v>10003</v>
      </c>
      <c r="G371" s="309" t="s">
        <v>439</v>
      </c>
      <c r="H371" s="486">
        <v>100</v>
      </c>
      <c r="I371" s="71"/>
      <c r="J371" s="62"/>
      <c r="K371" s="62"/>
      <c r="L371" s="62"/>
      <c r="M371" s="62"/>
    </row>
    <row r="372" spans="1:13" ht="16.5" x14ac:dyDescent="0.3">
      <c r="A372" s="310"/>
      <c r="B372" s="157" t="s">
        <v>423</v>
      </c>
      <c r="C372" s="188" t="s">
        <v>424</v>
      </c>
      <c r="D372" s="214">
        <v>-1499913</v>
      </c>
      <c r="E372" s="214"/>
      <c r="F372" s="214">
        <v>10003</v>
      </c>
      <c r="G372" s="203" t="s">
        <v>439</v>
      </c>
      <c r="H372" s="287"/>
      <c r="I372" s="62"/>
      <c r="J372" s="62"/>
      <c r="K372" s="62"/>
      <c r="L372" s="62"/>
      <c r="M372" s="62"/>
    </row>
    <row r="373" spans="1:13" ht="16.5" x14ac:dyDescent="0.3">
      <c r="A373" s="195"/>
      <c r="B373" s="196"/>
      <c r="C373" s="197"/>
      <c r="D373" s="228"/>
      <c r="E373" s="228"/>
      <c r="F373" s="228"/>
      <c r="G373" s="194"/>
      <c r="H373" s="129"/>
      <c r="I373" s="62"/>
      <c r="J373" s="62"/>
      <c r="K373" s="62"/>
      <c r="L373" s="62"/>
      <c r="M373" s="62"/>
    </row>
    <row r="374" spans="1:13" ht="16.5" x14ac:dyDescent="0.3">
      <c r="A374" s="146"/>
      <c r="B374" s="106"/>
      <c r="C374" s="286" t="s">
        <v>320</v>
      </c>
      <c r="D374" s="148" t="s">
        <v>541</v>
      </c>
      <c r="E374" s="148" t="s">
        <v>542</v>
      </c>
      <c r="F374" s="148" t="s">
        <v>543</v>
      </c>
      <c r="G374" s="148" t="s">
        <v>417</v>
      </c>
      <c r="H374" s="149" t="s">
        <v>3</v>
      </c>
      <c r="I374" s="62"/>
      <c r="J374" s="62"/>
      <c r="K374" s="62"/>
      <c r="L374" s="62"/>
      <c r="M374" s="62"/>
    </row>
    <row r="375" spans="1:13" ht="16.5" x14ac:dyDescent="0.3">
      <c r="A375" s="146"/>
      <c r="B375" s="106"/>
      <c r="C375" s="150"/>
      <c r="D375" s="148">
        <v>1</v>
      </c>
      <c r="E375" s="148">
        <v>2</v>
      </c>
      <c r="F375" s="148">
        <v>3</v>
      </c>
      <c r="G375" s="106" t="s">
        <v>412</v>
      </c>
      <c r="H375" s="125" t="s">
        <v>112</v>
      </c>
      <c r="I375" s="62"/>
      <c r="J375" s="62"/>
      <c r="K375" s="62"/>
      <c r="L375" s="62"/>
      <c r="M375" s="62"/>
    </row>
    <row r="376" spans="1:13" ht="16.5" x14ac:dyDescent="0.3">
      <c r="A376" s="151"/>
      <c r="B376" s="152"/>
      <c r="C376" s="153" t="s">
        <v>579</v>
      </c>
      <c r="D376" s="154"/>
      <c r="E376" s="154"/>
      <c r="F376" s="154"/>
      <c r="G376" s="154"/>
      <c r="H376" s="155"/>
      <c r="I376" s="62"/>
      <c r="J376" s="62"/>
      <c r="K376" s="62"/>
      <c r="L376" s="62"/>
      <c r="M376" s="62"/>
    </row>
    <row r="377" spans="1:13" ht="16.5" x14ac:dyDescent="0.3">
      <c r="A377" s="156"/>
      <c r="B377" s="157"/>
      <c r="C377" s="158" t="s">
        <v>580</v>
      </c>
      <c r="D377" s="214"/>
      <c r="E377" s="214"/>
      <c r="F377" s="214"/>
      <c r="G377" s="214"/>
      <c r="H377" s="287"/>
      <c r="I377" s="62"/>
      <c r="J377" s="62"/>
      <c r="K377" s="62"/>
      <c r="L377" s="62"/>
      <c r="M377" s="62"/>
    </row>
    <row r="378" spans="1:13" ht="16.5" x14ac:dyDescent="0.3">
      <c r="A378" s="161"/>
      <c r="B378" s="288" t="s">
        <v>113</v>
      </c>
      <c r="C378" s="289" t="s">
        <v>578</v>
      </c>
      <c r="D378" s="290"/>
      <c r="E378" s="290"/>
      <c r="F378" s="290"/>
      <c r="G378" s="290"/>
      <c r="H378" s="291"/>
      <c r="I378" s="62"/>
      <c r="J378" s="62"/>
      <c r="K378" s="62"/>
      <c r="L378" s="62"/>
      <c r="M378" s="62"/>
    </row>
    <row r="379" spans="1:13" ht="16.5" x14ac:dyDescent="0.3">
      <c r="A379" s="156"/>
      <c r="B379" s="157" t="s">
        <v>562</v>
      </c>
      <c r="C379" s="126" t="s">
        <v>581</v>
      </c>
      <c r="D379" s="214">
        <v>0</v>
      </c>
      <c r="E379" s="214">
        <v>10003</v>
      </c>
      <c r="F379" s="214">
        <v>10003</v>
      </c>
      <c r="G379" s="214" t="s">
        <v>439</v>
      </c>
      <c r="H379" s="160">
        <v>100</v>
      </c>
      <c r="I379" s="62"/>
      <c r="J379" s="62"/>
      <c r="K379" s="62"/>
      <c r="L379" s="62"/>
      <c r="M379" s="62"/>
    </row>
    <row r="380" spans="1:13" ht="16.5" x14ac:dyDescent="0.3">
      <c r="A380" s="195"/>
      <c r="B380" s="294"/>
      <c r="C380" s="295"/>
      <c r="D380" s="296"/>
      <c r="E380" s="227"/>
      <c r="F380" s="198"/>
      <c r="G380" s="233"/>
      <c r="H380" s="311"/>
      <c r="I380" s="62"/>
      <c r="J380" s="62"/>
      <c r="K380" s="62"/>
      <c r="L380" s="62"/>
      <c r="M380" s="62"/>
    </row>
    <row r="381" spans="1:13" ht="13.5" customHeight="1" x14ac:dyDescent="0.3">
      <c r="A381" s="195"/>
      <c r="B381" s="294"/>
      <c r="C381" s="295"/>
      <c r="D381" s="296"/>
      <c r="E381" s="227"/>
      <c r="F381" s="198"/>
      <c r="G381" s="233"/>
      <c r="H381" s="311"/>
      <c r="I381" s="62"/>
      <c r="J381" s="62"/>
      <c r="K381" s="62"/>
      <c r="L381" s="62"/>
      <c r="M381" s="62"/>
    </row>
    <row r="382" spans="1:13" ht="16.5" x14ac:dyDescent="0.3">
      <c r="A382" s="146"/>
      <c r="B382" s="106"/>
      <c r="C382" s="107" t="s">
        <v>332</v>
      </c>
      <c r="D382" s="148" t="s">
        <v>542</v>
      </c>
      <c r="E382" s="148" t="s">
        <v>543</v>
      </c>
      <c r="F382" s="148" t="s">
        <v>3</v>
      </c>
      <c r="G382" s="311"/>
      <c r="H382" s="311"/>
      <c r="I382" s="311"/>
      <c r="J382" s="62"/>
      <c r="K382" s="62"/>
      <c r="L382" s="62"/>
      <c r="M382" s="62"/>
    </row>
    <row r="383" spans="1:13" ht="16.5" x14ac:dyDescent="0.3">
      <c r="A383" s="146"/>
      <c r="B383" s="106"/>
      <c r="C383" s="107" t="s">
        <v>333</v>
      </c>
      <c r="D383" s="148">
        <v>1</v>
      </c>
      <c r="E383" s="148">
        <v>2</v>
      </c>
      <c r="F383" s="106" t="s">
        <v>418</v>
      </c>
      <c r="G383" s="311"/>
      <c r="H383" s="311"/>
      <c r="I383" s="311"/>
      <c r="J383" s="62"/>
      <c r="K383" s="62"/>
      <c r="L383" s="62"/>
      <c r="M383" s="62"/>
    </row>
    <row r="384" spans="1:13" ht="16.5" x14ac:dyDescent="0.3">
      <c r="A384" s="234"/>
      <c r="B384" s="235"/>
      <c r="C384" s="312"/>
      <c r="D384" s="237"/>
      <c r="E384" s="237"/>
      <c r="F384" s="313"/>
      <c r="G384" s="311"/>
      <c r="H384" s="311"/>
      <c r="I384" s="311"/>
      <c r="J384" s="71"/>
      <c r="K384" s="62"/>
      <c r="L384" s="62"/>
      <c r="M384" s="62"/>
    </row>
    <row r="385" spans="1:13" ht="16.5" x14ac:dyDescent="0.3">
      <c r="A385" s="314"/>
      <c r="B385" s="315" t="s">
        <v>334</v>
      </c>
      <c r="C385" s="314"/>
      <c r="D385" s="316">
        <f>D387</f>
        <v>108800</v>
      </c>
      <c r="E385" s="316">
        <f>E462</f>
        <v>96496</v>
      </c>
      <c r="F385" s="462">
        <f>E385/D385*100</f>
        <v>88.691176470588246</v>
      </c>
      <c r="G385" s="311"/>
      <c r="H385" s="311"/>
      <c r="I385" s="311"/>
      <c r="J385" s="71"/>
      <c r="K385" s="62"/>
      <c r="L385" s="62"/>
      <c r="M385" s="62"/>
    </row>
    <row r="386" spans="1:13" ht="16.5" x14ac:dyDescent="0.3">
      <c r="A386" s="317"/>
      <c r="B386" s="318"/>
      <c r="C386" s="319"/>
      <c r="D386" s="320"/>
      <c r="E386" s="320"/>
      <c r="F386" s="160"/>
      <c r="G386" s="311"/>
      <c r="H386" s="311"/>
      <c r="I386" s="311"/>
      <c r="J386" s="71"/>
      <c r="K386" s="62"/>
      <c r="L386" s="62"/>
      <c r="M386" s="62"/>
    </row>
    <row r="387" spans="1:13" ht="16.5" x14ac:dyDescent="0.3">
      <c r="A387" s="321"/>
      <c r="B387" s="152" t="s">
        <v>335</v>
      </c>
      <c r="C387" s="321"/>
      <c r="D387" s="154">
        <f>D462</f>
        <v>108800</v>
      </c>
      <c r="E387" s="154">
        <f>E462</f>
        <v>96496</v>
      </c>
      <c r="F387" s="463">
        <f t="shared" ref="F387:F398" si="21">E387/D387*100</f>
        <v>88.691176470588246</v>
      </c>
      <c r="G387" s="311"/>
      <c r="H387" s="311"/>
      <c r="I387" s="311"/>
      <c r="J387" s="71"/>
      <c r="K387" s="62"/>
      <c r="L387" s="62"/>
      <c r="M387" s="62"/>
    </row>
    <row r="388" spans="1:13" ht="16.5" x14ac:dyDescent="0.3">
      <c r="A388" s="284"/>
      <c r="B388" s="322"/>
      <c r="C388" s="284"/>
      <c r="D388" s="283"/>
      <c r="E388" s="283"/>
      <c r="F388" s="160"/>
      <c r="G388" s="311"/>
      <c r="H388" s="311"/>
      <c r="I388" s="71"/>
      <c r="J388" s="62"/>
      <c r="K388" s="62"/>
      <c r="L388" s="62"/>
      <c r="M388" s="62"/>
    </row>
    <row r="389" spans="1:13" ht="16.5" x14ac:dyDescent="0.3">
      <c r="A389" s="314"/>
      <c r="B389" s="315" t="s">
        <v>336</v>
      </c>
      <c r="C389" s="314"/>
      <c r="D389" s="316">
        <f>D391+D392+D393+D394+D395+D396+D397+D398</f>
        <v>14641539</v>
      </c>
      <c r="E389" s="316">
        <f>E391+E392+E393+E394+E395+E396+E398+E397</f>
        <v>14313644</v>
      </c>
      <c r="F389" s="462">
        <f t="shared" si="21"/>
        <v>97.760515475866299</v>
      </c>
      <c r="G389" s="311"/>
      <c r="H389" s="311"/>
      <c r="I389" s="71"/>
      <c r="J389" s="62"/>
      <c r="K389" s="62"/>
      <c r="L389" s="62"/>
      <c r="M389" s="62"/>
    </row>
    <row r="390" spans="1:13" ht="16.5" x14ac:dyDescent="0.3">
      <c r="A390" s="317"/>
      <c r="B390" s="318"/>
      <c r="C390" s="319"/>
      <c r="D390" s="320"/>
      <c r="E390" s="320"/>
      <c r="F390" s="160"/>
      <c r="G390" s="311"/>
      <c r="H390" s="311"/>
      <c r="I390" s="323"/>
      <c r="J390" s="62"/>
      <c r="K390" s="62"/>
      <c r="L390" s="62"/>
      <c r="M390" s="62"/>
    </row>
    <row r="391" spans="1:13" ht="16.5" x14ac:dyDescent="0.3">
      <c r="A391" s="321"/>
      <c r="B391" s="152" t="s">
        <v>337</v>
      </c>
      <c r="C391" s="321"/>
      <c r="D391" s="154">
        <f>D498</f>
        <v>3366908</v>
      </c>
      <c r="E391" s="154">
        <f>E498</f>
        <v>3214258</v>
      </c>
      <c r="F391" s="463">
        <f t="shared" si="21"/>
        <v>95.466166583702318</v>
      </c>
      <c r="G391" s="311"/>
      <c r="H391" s="311"/>
      <c r="I391" s="323"/>
      <c r="J391" s="62"/>
      <c r="K391" s="62"/>
      <c r="L391" s="62"/>
      <c r="M391" s="62"/>
    </row>
    <row r="392" spans="1:13" ht="16.5" x14ac:dyDescent="0.3">
      <c r="A392" s="321"/>
      <c r="B392" s="152" t="s">
        <v>338</v>
      </c>
      <c r="C392" s="321"/>
      <c r="D392" s="154">
        <f>D605</f>
        <v>1047866</v>
      </c>
      <c r="E392" s="154">
        <f>E605</f>
        <v>1088719</v>
      </c>
      <c r="F392" s="463">
        <f t="shared" si="21"/>
        <v>103.89868551894995</v>
      </c>
      <c r="G392" s="311"/>
      <c r="H392" s="311"/>
      <c r="I392" s="323"/>
      <c r="J392" s="62"/>
      <c r="K392" s="62"/>
      <c r="L392" s="62"/>
      <c r="M392" s="62"/>
    </row>
    <row r="393" spans="1:13" ht="16.5" x14ac:dyDescent="0.3">
      <c r="A393" s="321"/>
      <c r="B393" s="152" t="s">
        <v>339</v>
      </c>
      <c r="C393" s="321"/>
      <c r="D393" s="154">
        <f>D623</f>
        <v>6613233</v>
      </c>
      <c r="E393" s="154">
        <f>E623</f>
        <v>6486083</v>
      </c>
      <c r="F393" s="463">
        <f t="shared" si="21"/>
        <v>98.0773397822215</v>
      </c>
      <c r="G393" s="311"/>
      <c r="H393" s="311"/>
      <c r="I393" s="323"/>
      <c r="J393" s="62"/>
      <c r="K393" s="62"/>
      <c r="L393" s="62"/>
      <c r="M393" s="62"/>
    </row>
    <row r="394" spans="1:13" ht="16.5" x14ac:dyDescent="0.3">
      <c r="A394" s="321"/>
      <c r="B394" s="152" t="s">
        <v>340</v>
      </c>
      <c r="C394" s="321"/>
      <c r="D394" s="154">
        <f>D850</f>
        <v>1569168</v>
      </c>
      <c r="E394" s="154">
        <f>E850</f>
        <v>1538143</v>
      </c>
      <c r="F394" s="463">
        <f t="shared" si="21"/>
        <v>98.022837580169877</v>
      </c>
      <c r="G394" s="311"/>
      <c r="H394" s="311"/>
      <c r="I394" s="323"/>
      <c r="J394" s="62"/>
      <c r="K394" s="62"/>
      <c r="L394" s="62"/>
      <c r="M394" s="62"/>
    </row>
    <row r="395" spans="1:13" ht="16.5" x14ac:dyDescent="0.3">
      <c r="A395" s="321"/>
      <c r="B395" s="152" t="s">
        <v>341</v>
      </c>
      <c r="C395" s="321"/>
      <c r="D395" s="154">
        <f>D937</f>
        <v>48184</v>
      </c>
      <c r="E395" s="154">
        <f>E937</f>
        <v>48184</v>
      </c>
      <c r="F395" s="463">
        <f t="shared" si="21"/>
        <v>100</v>
      </c>
      <c r="G395" s="311"/>
      <c r="H395" s="311"/>
      <c r="I395" s="71"/>
      <c r="J395" s="62"/>
      <c r="K395" s="62"/>
      <c r="L395" s="62"/>
      <c r="M395" s="62"/>
    </row>
    <row r="396" spans="1:13" ht="16.5" x14ac:dyDescent="0.3">
      <c r="A396" s="321"/>
      <c r="B396" s="152" t="s">
        <v>342</v>
      </c>
      <c r="C396" s="321"/>
      <c r="D396" s="154">
        <f>D959</f>
        <v>417500</v>
      </c>
      <c r="E396" s="154">
        <f>E959</f>
        <v>402500</v>
      </c>
      <c r="F396" s="463">
        <f t="shared" si="21"/>
        <v>96.407185628742525</v>
      </c>
      <c r="G396" s="311"/>
      <c r="H396" s="311"/>
      <c r="I396" s="71"/>
      <c r="J396" s="62"/>
      <c r="K396" s="62"/>
      <c r="L396" s="62"/>
      <c r="M396" s="62"/>
    </row>
    <row r="397" spans="1:13" ht="16.5" x14ac:dyDescent="0.3">
      <c r="A397" s="321"/>
      <c r="B397" s="152" t="s">
        <v>343</v>
      </c>
      <c r="C397" s="321"/>
      <c r="D397" s="154">
        <f>D972</f>
        <v>1510758</v>
      </c>
      <c r="E397" s="154">
        <f>E972</f>
        <v>1467836</v>
      </c>
      <c r="F397" s="463">
        <f t="shared" si="21"/>
        <v>97.158909633442278</v>
      </c>
      <c r="G397" s="311"/>
      <c r="H397" s="311"/>
      <c r="I397" s="71"/>
      <c r="J397" s="62"/>
      <c r="K397" s="62"/>
      <c r="L397" s="62"/>
      <c r="M397" s="62"/>
    </row>
    <row r="398" spans="1:13" ht="16.5" x14ac:dyDescent="0.3">
      <c r="A398" s="321"/>
      <c r="B398" s="152" t="s">
        <v>344</v>
      </c>
      <c r="C398" s="321"/>
      <c r="D398" s="154">
        <f>D1022</f>
        <v>67922</v>
      </c>
      <c r="E398" s="154">
        <f>E1022</f>
        <v>67921</v>
      </c>
      <c r="F398" s="463">
        <f t="shared" si="21"/>
        <v>99.998527722976362</v>
      </c>
      <c r="G398" s="311"/>
      <c r="H398" s="311"/>
      <c r="I398" s="71"/>
      <c r="J398" s="62"/>
      <c r="K398" s="62"/>
      <c r="L398" s="62"/>
      <c r="M398" s="62"/>
    </row>
    <row r="399" spans="1:13" ht="16.5" x14ac:dyDescent="0.3">
      <c r="A399" s="324"/>
      <c r="B399" s="196"/>
      <c r="C399" s="324"/>
      <c r="D399" s="324"/>
      <c r="E399" s="324"/>
      <c r="F399" s="324"/>
      <c r="G399" s="194"/>
      <c r="H399" s="311"/>
      <c r="I399" s="71"/>
      <c r="J399" s="62"/>
      <c r="K399" s="62"/>
      <c r="L399" s="62"/>
      <c r="M399" s="62"/>
    </row>
    <row r="400" spans="1:13" ht="16.5" x14ac:dyDescent="0.3">
      <c r="A400" s="325"/>
      <c r="B400" s="326"/>
      <c r="C400" s="327" t="s">
        <v>332</v>
      </c>
      <c r="D400" s="328" t="s">
        <v>542</v>
      </c>
      <c r="E400" s="328" t="s">
        <v>543</v>
      </c>
      <c r="F400" s="328" t="s">
        <v>3</v>
      </c>
      <c r="G400" s="311"/>
      <c r="H400" s="311"/>
      <c r="I400" s="62"/>
      <c r="J400" s="62"/>
      <c r="K400" s="62"/>
      <c r="L400" s="62"/>
      <c r="M400" s="62"/>
    </row>
    <row r="401" spans="1:13" ht="16.5" x14ac:dyDescent="0.3">
      <c r="A401" s="325"/>
      <c r="B401" s="326"/>
      <c r="C401" s="327" t="s">
        <v>345</v>
      </c>
      <c r="D401" s="328">
        <v>1</v>
      </c>
      <c r="E401" s="328">
        <v>2</v>
      </c>
      <c r="F401" s="326" t="s">
        <v>418</v>
      </c>
      <c r="G401" s="311"/>
      <c r="H401" s="311"/>
      <c r="I401" s="62"/>
      <c r="J401" s="62"/>
      <c r="K401" s="62"/>
      <c r="L401" s="62"/>
      <c r="M401" s="62"/>
    </row>
    <row r="402" spans="1:13" ht="16.5" x14ac:dyDescent="0.3">
      <c r="A402" s="329"/>
      <c r="B402" s="330"/>
      <c r="C402" s="331"/>
      <c r="D402" s="332"/>
      <c r="E402" s="332"/>
      <c r="F402" s="333"/>
      <c r="G402" s="79"/>
      <c r="H402" s="79"/>
      <c r="I402" s="62"/>
      <c r="J402" s="62"/>
      <c r="K402" s="62"/>
      <c r="L402" s="62"/>
      <c r="M402" s="62"/>
    </row>
    <row r="403" spans="1:13" ht="16.5" x14ac:dyDescent="0.3">
      <c r="A403" s="334"/>
      <c r="B403" s="335" t="s">
        <v>334</v>
      </c>
      <c r="C403" s="334"/>
      <c r="D403" s="336">
        <f>D404</f>
        <v>108800</v>
      </c>
      <c r="E403" s="336">
        <f>E404</f>
        <v>96496</v>
      </c>
      <c r="F403" s="488">
        <f>E403/D403*100</f>
        <v>88.691176470588246</v>
      </c>
      <c r="G403" s="337"/>
      <c r="H403" s="71"/>
      <c r="I403" s="62"/>
      <c r="J403" s="62"/>
      <c r="K403" s="62"/>
      <c r="L403" s="62"/>
      <c r="M403" s="62"/>
    </row>
    <row r="404" spans="1:13" ht="16.5" x14ac:dyDescent="0.3">
      <c r="A404" s="338"/>
      <c r="B404" s="339" t="s">
        <v>335</v>
      </c>
      <c r="C404" s="338"/>
      <c r="D404" s="340">
        <f>D406</f>
        <v>108800</v>
      </c>
      <c r="E404" s="340">
        <f>E406</f>
        <v>96496</v>
      </c>
      <c r="F404" s="489">
        <f t="shared" ref="F404:F454" si="22">E404/D404*100</f>
        <v>88.691176470588246</v>
      </c>
      <c r="G404" s="71"/>
      <c r="H404" s="71"/>
      <c r="I404" s="62"/>
      <c r="J404" s="62"/>
      <c r="K404" s="62"/>
      <c r="L404" s="62"/>
      <c r="M404" s="62"/>
    </row>
    <row r="405" spans="1:13" ht="16.5" x14ac:dyDescent="0.3">
      <c r="A405" s="341"/>
      <c r="B405" s="342"/>
      <c r="C405" s="343" t="s">
        <v>346</v>
      </c>
      <c r="D405" s="344"/>
      <c r="E405" s="344"/>
      <c r="F405" s="490"/>
      <c r="G405" s="323"/>
      <c r="H405" s="323"/>
      <c r="I405" s="311"/>
      <c r="J405" s="62"/>
      <c r="K405" s="62"/>
      <c r="L405" s="62"/>
      <c r="M405" s="62"/>
    </row>
    <row r="406" spans="1:13" ht="16.5" x14ac:dyDescent="0.3">
      <c r="A406" s="341"/>
      <c r="B406" s="342" t="s">
        <v>115</v>
      </c>
      <c r="C406" s="343" t="s">
        <v>116</v>
      </c>
      <c r="D406" s="344">
        <v>108800</v>
      </c>
      <c r="E406" s="344">
        <f>E464</f>
        <v>96496</v>
      </c>
      <c r="F406" s="490">
        <f t="shared" si="22"/>
        <v>88.691176470588246</v>
      </c>
      <c r="G406" s="323"/>
      <c r="H406" s="323"/>
      <c r="I406" s="62"/>
      <c r="J406" s="62"/>
      <c r="K406" s="62"/>
      <c r="L406" s="62"/>
      <c r="M406" s="62"/>
    </row>
    <row r="407" spans="1:13" ht="16.5" x14ac:dyDescent="0.3">
      <c r="A407" s="345"/>
      <c r="B407" s="346"/>
      <c r="C407" s="347"/>
      <c r="D407" s="348"/>
      <c r="E407" s="348"/>
      <c r="F407" s="490"/>
      <c r="G407" s="62"/>
      <c r="H407" s="62"/>
      <c r="I407" s="62"/>
      <c r="J407" s="62"/>
      <c r="K407" s="62"/>
      <c r="L407" s="62"/>
      <c r="M407" s="62"/>
    </row>
    <row r="408" spans="1:13" ht="16.5" x14ac:dyDescent="0.3">
      <c r="A408" s="334"/>
      <c r="B408" s="335" t="s">
        <v>336</v>
      </c>
      <c r="C408" s="334"/>
      <c r="D408" s="336">
        <f>D409+D415+D420+D429+D438+D442+D446+D452</f>
        <v>14641539</v>
      </c>
      <c r="E408" s="336">
        <f>E409+E415+E420+E429+E438+E442+E446+E452</f>
        <v>14313644</v>
      </c>
      <c r="F408" s="488">
        <f t="shared" si="22"/>
        <v>97.760515475866299</v>
      </c>
      <c r="G408" s="62"/>
      <c r="H408" s="62"/>
      <c r="I408" s="62"/>
      <c r="J408" s="62"/>
      <c r="K408" s="62"/>
      <c r="L408" s="62"/>
      <c r="M408" s="62"/>
    </row>
    <row r="409" spans="1:13" ht="16.5" x14ac:dyDescent="0.3">
      <c r="A409" s="338"/>
      <c r="B409" s="339" t="s">
        <v>337</v>
      </c>
      <c r="C409" s="338"/>
      <c r="D409" s="340">
        <f>D411+D412+D413</f>
        <v>3366908</v>
      </c>
      <c r="E409" s="340">
        <f>E411+E413+E412</f>
        <v>3214258</v>
      </c>
      <c r="F409" s="489">
        <f t="shared" si="22"/>
        <v>95.466166583702318</v>
      </c>
      <c r="G409" s="62"/>
      <c r="H409" s="62"/>
      <c r="I409" s="62"/>
      <c r="J409" s="62"/>
      <c r="K409" s="62"/>
      <c r="L409" s="62"/>
      <c r="M409" s="62"/>
    </row>
    <row r="410" spans="1:13" ht="16.5" x14ac:dyDescent="0.3">
      <c r="A410" s="341"/>
      <c r="B410" s="349"/>
      <c r="C410" s="343" t="s">
        <v>346</v>
      </c>
      <c r="D410" s="350"/>
      <c r="E410" s="350"/>
      <c r="F410" s="490"/>
      <c r="G410" s="62"/>
      <c r="H410" s="62"/>
      <c r="I410" s="62"/>
      <c r="J410" s="62"/>
      <c r="K410" s="62"/>
      <c r="L410" s="62"/>
      <c r="M410" s="62"/>
    </row>
    <row r="411" spans="1:13" ht="16.5" x14ac:dyDescent="0.3">
      <c r="A411" s="341"/>
      <c r="B411" s="342" t="s">
        <v>115</v>
      </c>
      <c r="C411" s="343" t="s">
        <v>116</v>
      </c>
      <c r="D411" s="344">
        <v>3121470</v>
      </c>
      <c r="E411" s="344">
        <f>E500</f>
        <v>2968224</v>
      </c>
      <c r="F411" s="490">
        <f t="shared" si="22"/>
        <v>95.090582321790691</v>
      </c>
      <c r="G411" s="62"/>
      <c r="H411" s="62"/>
      <c r="I411" s="62"/>
      <c r="J411" s="62"/>
      <c r="K411" s="62"/>
      <c r="L411" s="62"/>
      <c r="M411" s="62"/>
    </row>
    <row r="412" spans="1:13" ht="16.5" x14ac:dyDescent="0.3">
      <c r="A412" s="341"/>
      <c r="B412" s="342" t="s">
        <v>121</v>
      </c>
      <c r="C412" s="343" t="s">
        <v>347</v>
      </c>
      <c r="D412" s="344">
        <v>133880</v>
      </c>
      <c r="E412" s="344">
        <f>E501</f>
        <v>133880</v>
      </c>
      <c r="F412" s="490">
        <f t="shared" si="22"/>
        <v>100</v>
      </c>
      <c r="G412" s="62"/>
      <c r="H412" s="62"/>
      <c r="I412" s="62"/>
      <c r="J412" s="62"/>
      <c r="K412" s="62"/>
      <c r="L412" s="62"/>
      <c r="M412" s="62"/>
    </row>
    <row r="413" spans="1:13" ht="16.5" x14ac:dyDescent="0.3">
      <c r="A413" s="341"/>
      <c r="B413" s="342" t="s">
        <v>431</v>
      </c>
      <c r="C413" s="343" t="s">
        <v>429</v>
      </c>
      <c r="D413" s="344">
        <v>111558</v>
      </c>
      <c r="E413" s="344">
        <f>E502</f>
        <v>112154</v>
      </c>
      <c r="F413" s="490">
        <f t="shared" si="22"/>
        <v>100.53425124150665</v>
      </c>
      <c r="G413" s="62"/>
      <c r="H413" s="62"/>
      <c r="I413" s="62"/>
      <c r="J413" s="62"/>
      <c r="K413" s="62"/>
      <c r="L413" s="62"/>
      <c r="M413" s="62"/>
    </row>
    <row r="414" spans="1:13" ht="16.5" x14ac:dyDescent="0.3">
      <c r="A414" s="351"/>
      <c r="B414" s="352"/>
      <c r="C414" s="353"/>
      <c r="D414" s="354"/>
      <c r="E414" s="354"/>
      <c r="F414" s="490"/>
      <c r="G414" s="62"/>
      <c r="H414" s="62"/>
      <c r="I414" s="62"/>
      <c r="J414" s="62"/>
      <c r="K414" s="62"/>
      <c r="L414" s="62"/>
      <c r="M414" s="62"/>
    </row>
    <row r="415" spans="1:13" ht="16.5" x14ac:dyDescent="0.3">
      <c r="A415" s="338"/>
      <c r="B415" s="339" t="s">
        <v>338</v>
      </c>
      <c r="C415" s="338"/>
      <c r="D415" s="340">
        <f>D418+D417</f>
        <v>1047866</v>
      </c>
      <c r="E415" s="340">
        <f>E417+E418</f>
        <v>1088719</v>
      </c>
      <c r="F415" s="489">
        <f t="shared" si="22"/>
        <v>103.89868551894995</v>
      </c>
      <c r="G415" s="62"/>
      <c r="H415" s="62"/>
      <c r="I415" s="62"/>
      <c r="J415" s="62"/>
      <c r="K415" s="62"/>
      <c r="L415" s="62"/>
      <c r="M415" s="62"/>
    </row>
    <row r="416" spans="1:13" ht="16.5" x14ac:dyDescent="0.3">
      <c r="A416" s="355"/>
      <c r="B416" s="349"/>
      <c r="C416" s="343" t="s">
        <v>346</v>
      </c>
      <c r="D416" s="350"/>
      <c r="E416" s="350"/>
      <c r="F416" s="490"/>
      <c r="G416" s="62"/>
      <c r="H416" s="62"/>
      <c r="I416" s="62"/>
      <c r="J416" s="62"/>
      <c r="K416" s="62"/>
      <c r="L416" s="62"/>
      <c r="M416" s="62"/>
    </row>
    <row r="417" spans="1:13" ht="16.5" x14ac:dyDescent="0.3">
      <c r="A417" s="355"/>
      <c r="B417" s="342" t="s">
        <v>115</v>
      </c>
      <c r="C417" s="343" t="s">
        <v>116</v>
      </c>
      <c r="D417" s="344">
        <v>444174</v>
      </c>
      <c r="E417" s="344">
        <f>E607</f>
        <v>441650</v>
      </c>
      <c r="F417" s="490">
        <f t="shared" si="22"/>
        <v>99.431754222444354</v>
      </c>
      <c r="G417" s="62"/>
      <c r="H417" s="62"/>
      <c r="I417" s="62"/>
      <c r="J417" s="62"/>
      <c r="K417" s="62"/>
      <c r="L417" s="62"/>
      <c r="M417" s="62"/>
    </row>
    <row r="418" spans="1:13" ht="16.5" x14ac:dyDescent="0.3">
      <c r="A418" s="355"/>
      <c r="B418" s="342" t="s">
        <v>430</v>
      </c>
      <c r="C418" s="343" t="s">
        <v>432</v>
      </c>
      <c r="D418" s="344">
        <v>603692</v>
      </c>
      <c r="E418" s="344">
        <f>E608</f>
        <v>647069</v>
      </c>
      <c r="F418" s="490">
        <f t="shared" si="22"/>
        <v>107.18528653684329</v>
      </c>
      <c r="G418" s="62"/>
      <c r="H418" s="62"/>
      <c r="I418" s="62"/>
      <c r="J418" s="62"/>
      <c r="K418" s="62"/>
      <c r="L418" s="62"/>
      <c r="M418" s="62"/>
    </row>
    <row r="419" spans="1:13" ht="16.5" x14ac:dyDescent="0.3">
      <c r="A419" s="351"/>
      <c r="B419" s="352"/>
      <c r="C419" s="353"/>
      <c r="D419" s="354"/>
      <c r="E419" s="354"/>
      <c r="F419" s="490"/>
      <c r="G419" s="62"/>
      <c r="H419" s="62"/>
      <c r="I419" s="62"/>
      <c r="J419" s="62"/>
      <c r="K419" s="62"/>
      <c r="L419" s="62"/>
      <c r="M419" s="62"/>
    </row>
    <row r="420" spans="1:13" ht="16.5" x14ac:dyDescent="0.3">
      <c r="A420" s="338"/>
      <c r="B420" s="339" t="s">
        <v>339</v>
      </c>
      <c r="C420" s="338"/>
      <c r="D420" s="340">
        <f>D422+D423+D424+D426+D427</f>
        <v>6613233</v>
      </c>
      <c r="E420" s="340">
        <f>E422+E423+E424+E426+E427+E425</f>
        <v>6486083</v>
      </c>
      <c r="F420" s="489">
        <f t="shared" si="22"/>
        <v>98.0773397822215</v>
      </c>
      <c r="G420" s="62"/>
      <c r="H420" s="62"/>
      <c r="I420" s="62"/>
      <c r="J420" s="62"/>
      <c r="K420" s="62"/>
      <c r="L420" s="62"/>
      <c r="M420" s="62"/>
    </row>
    <row r="421" spans="1:13" ht="16.5" x14ac:dyDescent="0.3">
      <c r="A421" s="356"/>
      <c r="B421" s="349"/>
      <c r="C421" s="343" t="s">
        <v>348</v>
      </c>
      <c r="D421" s="350"/>
      <c r="E421" s="350"/>
      <c r="F421" s="490"/>
      <c r="G421" s="62"/>
      <c r="H421" s="62"/>
      <c r="I421" s="62"/>
      <c r="J421" s="62"/>
      <c r="K421" s="62"/>
      <c r="L421" s="62"/>
      <c r="M421" s="62"/>
    </row>
    <row r="422" spans="1:13" ht="16.5" x14ac:dyDescent="0.3">
      <c r="A422" s="356"/>
      <c r="B422" s="342" t="s">
        <v>115</v>
      </c>
      <c r="C422" s="343" t="s">
        <v>116</v>
      </c>
      <c r="D422" s="344">
        <v>3190733</v>
      </c>
      <c r="E422" s="344">
        <f>E625</f>
        <v>3179821</v>
      </c>
      <c r="F422" s="490">
        <f t="shared" si="22"/>
        <v>99.658009617225886</v>
      </c>
      <c r="G422" s="62"/>
      <c r="H422" s="62"/>
      <c r="I422" s="62"/>
      <c r="J422" s="62"/>
      <c r="K422" s="62"/>
      <c r="L422" s="62"/>
      <c r="M422" s="62"/>
    </row>
    <row r="423" spans="1:13" ht="16.5" x14ac:dyDescent="0.3">
      <c r="A423" s="356"/>
      <c r="B423" s="342" t="s">
        <v>119</v>
      </c>
      <c r="C423" s="343" t="s">
        <v>349</v>
      </c>
      <c r="D423" s="344">
        <v>60000</v>
      </c>
      <c r="E423" s="344">
        <f>E626</f>
        <v>56338</v>
      </c>
      <c r="F423" s="490">
        <f t="shared" si="22"/>
        <v>93.896666666666661</v>
      </c>
      <c r="G423" s="62"/>
      <c r="H423" s="62"/>
      <c r="I423" s="62"/>
      <c r="J423" s="62"/>
      <c r="K423" s="62"/>
      <c r="L423" s="62"/>
      <c r="M423" s="62"/>
    </row>
    <row r="424" spans="1:13" ht="16.5" x14ac:dyDescent="0.3">
      <c r="A424" s="356"/>
      <c r="B424" s="342" t="s">
        <v>121</v>
      </c>
      <c r="C424" s="343" t="s">
        <v>347</v>
      </c>
      <c r="D424" s="344">
        <v>2280000</v>
      </c>
      <c r="E424" s="344">
        <f>E627</f>
        <v>2167859</v>
      </c>
      <c r="F424" s="490">
        <f t="shared" si="22"/>
        <v>95.081535087719288</v>
      </c>
      <c r="G424" s="62"/>
      <c r="H424" s="62"/>
      <c r="I424" s="62"/>
      <c r="J424" s="62"/>
      <c r="K424" s="62"/>
      <c r="L424" s="62"/>
      <c r="M424" s="62"/>
    </row>
    <row r="425" spans="1:13" ht="16.5" x14ac:dyDescent="0.3">
      <c r="A425" s="356"/>
      <c r="B425" s="342" t="s">
        <v>123</v>
      </c>
      <c r="C425" s="343" t="s">
        <v>674</v>
      </c>
      <c r="D425" s="344">
        <v>0</v>
      </c>
      <c r="E425" s="344">
        <f>E628</f>
        <v>132500</v>
      </c>
      <c r="F425" s="490"/>
      <c r="G425" s="62"/>
      <c r="H425" s="62"/>
      <c r="I425" s="62"/>
      <c r="J425" s="62"/>
      <c r="K425" s="62"/>
      <c r="L425" s="62"/>
      <c r="M425" s="62"/>
    </row>
    <row r="426" spans="1:13" ht="16.5" x14ac:dyDescent="0.3">
      <c r="A426" s="356"/>
      <c r="B426" s="342" t="s">
        <v>125</v>
      </c>
      <c r="C426" s="343" t="s">
        <v>126</v>
      </c>
      <c r="D426" s="344">
        <v>132500</v>
      </c>
      <c r="E426" s="344">
        <v>0</v>
      </c>
      <c r="F426" s="490">
        <f t="shared" si="22"/>
        <v>0</v>
      </c>
      <c r="G426" s="62"/>
      <c r="H426" s="62"/>
      <c r="I426" s="62"/>
      <c r="J426" s="62"/>
      <c r="K426" s="62"/>
      <c r="L426" s="62"/>
      <c r="M426" s="62"/>
    </row>
    <row r="427" spans="1:13" ht="16.5" x14ac:dyDescent="0.3">
      <c r="A427" s="356"/>
      <c r="B427" s="342" t="s">
        <v>107</v>
      </c>
      <c r="C427" s="343" t="s">
        <v>350</v>
      </c>
      <c r="D427" s="344">
        <v>950000</v>
      </c>
      <c r="E427" s="344">
        <f>E630</f>
        <v>949565</v>
      </c>
      <c r="F427" s="490">
        <f t="shared" si="22"/>
        <v>99.954210526315791</v>
      </c>
      <c r="G427" s="62"/>
      <c r="H427" s="62"/>
      <c r="I427" s="62"/>
      <c r="J427" s="62"/>
      <c r="K427" s="62"/>
      <c r="L427" s="62"/>
      <c r="M427" s="62"/>
    </row>
    <row r="428" spans="1:13" ht="16.5" x14ac:dyDescent="0.3">
      <c r="A428" s="351"/>
      <c r="B428" s="352"/>
      <c r="C428" s="353"/>
      <c r="D428" s="354"/>
      <c r="E428" s="354"/>
      <c r="F428" s="490"/>
      <c r="G428" s="62"/>
      <c r="H428" s="62"/>
      <c r="I428" s="62"/>
      <c r="J428" s="62"/>
      <c r="K428" s="62"/>
      <c r="L428" s="62"/>
      <c r="M428" s="62"/>
    </row>
    <row r="429" spans="1:13" ht="16.5" x14ac:dyDescent="0.3">
      <c r="A429" s="338"/>
      <c r="B429" s="339" t="s">
        <v>340</v>
      </c>
      <c r="C429" s="338"/>
      <c r="D429" s="340">
        <f>D431+D432+D433+D434+D435+D436</f>
        <v>1569168</v>
      </c>
      <c r="E429" s="340">
        <f>E431+E434+E435+E436+E432+E433</f>
        <v>1538143</v>
      </c>
      <c r="F429" s="489">
        <f t="shared" si="22"/>
        <v>98.022837580169877</v>
      </c>
      <c r="G429" s="62"/>
      <c r="H429" s="62"/>
      <c r="I429" s="62"/>
      <c r="J429" s="62"/>
      <c r="K429" s="62"/>
      <c r="L429" s="62"/>
      <c r="M429" s="62"/>
    </row>
    <row r="430" spans="1:13" ht="16.5" x14ac:dyDescent="0.3">
      <c r="A430" s="356"/>
      <c r="B430" s="342"/>
      <c r="C430" s="343" t="s">
        <v>346</v>
      </c>
      <c r="D430" s="344"/>
      <c r="E430" s="344"/>
      <c r="F430" s="490"/>
      <c r="G430" s="62"/>
      <c r="H430" s="62"/>
      <c r="I430" s="62"/>
      <c r="J430" s="62"/>
      <c r="K430" s="62"/>
      <c r="L430" s="62"/>
      <c r="M430" s="62"/>
    </row>
    <row r="431" spans="1:13" ht="16.5" x14ac:dyDescent="0.3">
      <c r="A431" s="356"/>
      <c r="B431" s="342" t="s">
        <v>115</v>
      </c>
      <c r="C431" s="343" t="s">
        <v>116</v>
      </c>
      <c r="D431" s="344">
        <v>640085</v>
      </c>
      <c r="E431" s="344">
        <f t="shared" ref="E431:E436" si="23">E852</f>
        <v>640085</v>
      </c>
      <c r="F431" s="490">
        <f t="shared" si="22"/>
        <v>100</v>
      </c>
      <c r="G431" s="62"/>
      <c r="H431" s="62"/>
      <c r="I431" s="62"/>
      <c r="J431" s="62"/>
      <c r="K431" s="62"/>
      <c r="L431" s="62"/>
      <c r="M431" s="62"/>
    </row>
    <row r="432" spans="1:13" ht="16.5" x14ac:dyDescent="0.3">
      <c r="A432" s="356"/>
      <c r="B432" s="342" t="s">
        <v>559</v>
      </c>
      <c r="C432" s="343" t="s">
        <v>598</v>
      </c>
      <c r="D432" s="344">
        <v>221669</v>
      </c>
      <c r="E432" s="344">
        <f t="shared" si="23"/>
        <v>188428</v>
      </c>
      <c r="F432" s="490">
        <f t="shared" si="22"/>
        <v>85.004218000712768</v>
      </c>
      <c r="G432" s="62"/>
      <c r="H432" s="62"/>
      <c r="I432" s="62"/>
      <c r="J432" s="62"/>
      <c r="K432" s="62"/>
      <c r="L432" s="62"/>
      <c r="M432" s="62"/>
    </row>
    <row r="433" spans="1:13" ht="16.5" x14ac:dyDescent="0.3">
      <c r="A433" s="356"/>
      <c r="B433" s="342" t="s">
        <v>562</v>
      </c>
      <c r="C433" s="343" t="s">
        <v>581</v>
      </c>
      <c r="D433" s="344">
        <v>10003</v>
      </c>
      <c r="E433" s="344">
        <f t="shared" si="23"/>
        <v>10003</v>
      </c>
      <c r="F433" s="490">
        <f t="shared" si="22"/>
        <v>100</v>
      </c>
      <c r="G433" s="62"/>
      <c r="H433" s="62"/>
      <c r="I433" s="62"/>
      <c r="J433" s="62"/>
      <c r="K433" s="62"/>
      <c r="L433" s="62"/>
      <c r="M433" s="62"/>
    </row>
    <row r="434" spans="1:13" ht="16.5" x14ac:dyDescent="0.3">
      <c r="A434" s="356"/>
      <c r="B434" s="342" t="s">
        <v>117</v>
      </c>
      <c r="C434" s="343" t="s">
        <v>351</v>
      </c>
      <c r="D434" s="344">
        <v>97997</v>
      </c>
      <c r="E434" s="344">
        <f t="shared" si="23"/>
        <v>103571</v>
      </c>
      <c r="F434" s="490">
        <f t="shared" si="22"/>
        <v>105.68792922232313</v>
      </c>
      <c r="G434" s="62"/>
      <c r="H434" s="62"/>
      <c r="I434" s="62"/>
      <c r="J434" s="62"/>
      <c r="K434" s="62"/>
      <c r="L434" s="62"/>
      <c r="M434" s="62"/>
    </row>
    <row r="435" spans="1:13" ht="16.5" x14ac:dyDescent="0.3">
      <c r="A435" s="356"/>
      <c r="B435" s="342" t="s">
        <v>123</v>
      </c>
      <c r="C435" s="343" t="s">
        <v>124</v>
      </c>
      <c r="D435" s="344">
        <v>77226</v>
      </c>
      <c r="E435" s="344">
        <f t="shared" si="23"/>
        <v>77226</v>
      </c>
      <c r="F435" s="490">
        <f t="shared" si="22"/>
        <v>100</v>
      </c>
      <c r="G435" s="62"/>
      <c r="H435" s="62"/>
      <c r="I435" s="62"/>
      <c r="J435" s="62"/>
      <c r="K435" s="62"/>
      <c r="L435" s="62"/>
      <c r="M435" s="62"/>
    </row>
    <row r="436" spans="1:13" ht="16.5" x14ac:dyDescent="0.3">
      <c r="A436" s="356"/>
      <c r="B436" s="342" t="s">
        <v>395</v>
      </c>
      <c r="C436" s="343" t="s">
        <v>394</v>
      </c>
      <c r="D436" s="344">
        <v>522188</v>
      </c>
      <c r="E436" s="344">
        <f t="shared" si="23"/>
        <v>518830</v>
      </c>
      <c r="F436" s="490">
        <f t="shared" si="22"/>
        <v>99.356936582227092</v>
      </c>
      <c r="G436" s="62"/>
      <c r="H436" s="62"/>
      <c r="I436" s="62"/>
      <c r="J436" s="62"/>
      <c r="K436" s="62"/>
      <c r="L436" s="62"/>
      <c r="M436" s="62"/>
    </row>
    <row r="437" spans="1:13" ht="16.5" x14ac:dyDescent="0.3">
      <c r="A437" s="351"/>
      <c r="B437" s="352"/>
      <c r="C437" s="353"/>
      <c r="D437" s="354"/>
      <c r="E437" s="354"/>
      <c r="F437" s="490"/>
      <c r="G437" s="62"/>
      <c r="H437" s="62"/>
      <c r="I437" s="62"/>
      <c r="J437" s="62"/>
      <c r="K437" s="62"/>
      <c r="L437" s="62"/>
      <c r="M437" s="62"/>
    </row>
    <row r="438" spans="1:13" ht="16.5" x14ac:dyDescent="0.3">
      <c r="A438" s="338"/>
      <c r="B438" s="339" t="s">
        <v>341</v>
      </c>
      <c r="C438" s="338"/>
      <c r="D438" s="340">
        <f>D440</f>
        <v>48184</v>
      </c>
      <c r="E438" s="340">
        <f>E440</f>
        <v>48184</v>
      </c>
      <c r="F438" s="489">
        <f t="shared" si="22"/>
        <v>100</v>
      </c>
      <c r="G438" s="62"/>
      <c r="H438" s="62"/>
      <c r="I438" s="62"/>
      <c r="J438" s="62"/>
      <c r="K438" s="62"/>
      <c r="L438" s="62"/>
      <c r="M438" s="62"/>
    </row>
    <row r="439" spans="1:13" ht="16.5" x14ac:dyDescent="0.3">
      <c r="A439" s="356"/>
      <c r="B439" s="342"/>
      <c r="C439" s="343" t="s">
        <v>346</v>
      </c>
      <c r="D439" s="344"/>
      <c r="E439" s="344"/>
      <c r="F439" s="490"/>
      <c r="G439" s="62"/>
      <c r="H439" s="62"/>
      <c r="I439" s="62"/>
      <c r="J439" s="62"/>
      <c r="K439" s="62"/>
      <c r="L439" s="62"/>
      <c r="M439" s="62"/>
    </row>
    <row r="440" spans="1:13" ht="16.5" x14ac:dyDescent="0.3">
      <c r="A440" s="356"/>
      <c r="B440" s="342" t="s">
        <v>115</v>
      </c>
      <c r="C440" s="343" t="s">
        <v>116</v>
      </c>
      <c r="D440" s="344">
        <v>48184</v>
      </c>
      <c r="E440" s="344">
        <f>E939</f>
        <v>48184</v>
      </c>
      <c r="F440" s="490">
        <f t="shared" si="22"/>
        <v>100</v>
      </c>
      <c r="G440" s="62"/>
      <c r="H440" s="62"/>
      <c r="I440" s="62"/>
      <c r="J440" s="62"/>
      <c r="K440" s="62"/>
      <c r="L440" s="62"/>
      <c r="M440" s="62"/>
    </row>
    <row r="441" spans="1:13" ht="16.5" x14ac:dyDescent="0.3">
      <c r="A441" s="329"/>
      <c r="B441" s="330"/>
      <c r="C441" s="331"/>
      <c r="D441" s="357"/>
      <c r="E441" s="332"/>
      <c r="F441" s="490"/>
      <c r="G441" s="62"/>
      <c r="H441" s="62"/>
      <c r="I441" s="62"/>
      <c r="J441" s="62"/>
      <c r="K441" s="62"/>
      <c r="L441" s="62"/>
      <c r="M441" s="62"/>
    </row>
    <row r="442" spans="1:13" ht="16.5" x14ac:dyDescent="0.3">
      <c r="A442" s="338"/>
      <c r="B442" s="339" t="s">
        <v>342</v>
      </c>
      <c r="C442" s="338"/>
      <c r="D442" s="340">
        <f>D444</f>
        <v>417500</v>
      </c>
      <c r="E442" s="340">
        <f>E444</f>
        <v>402500</v>
      </c>
      <c r="F442" s="489">
        <f t="shared" si="22"/>
        <v>96.407185628742525</v>
      </c>
      <c r="G442" s="62"/>
      <c r="H442" s="62"/>
      <c r="I442" s="62"/>
      <c r="J442" s="62"/>
      <c r="K442" s="62"/>
      <c r="L442" s="62"/>
      <c r="M442" s="62"/>
    </row>
    <row r="443" spans="1:13" ht="16.5" x14ac:dyDescent="0.3">
      <c r="A443" s="356"/>
      <c r="B443" s="342"/>
      <c r="C443" s="343" t="s">
        <v>346</v>
      </c>
      <c r="D443" s="344"/>
      <c r="E443" s="344"/>
      <c r="F443" s="490"/>
      <c r="G443" s="62"/>
      <c r="H443" s="62"/>
      <c r="I443" s="62"/>
      <c r="J443" s="62"/>
      <c r="K443" s="62"/>
      <c r="L443" s="62"/>
      <c r="M443" s="62"/>
    </row>
    <row r="444" spans="1:13" ht="16.5" x14ac:dyDescent="0.3">
      <c r="A444" s="356"/>
      <c r="B444" s="342" t="s">
        <v>115</v>
      </c>
      <c r="C444" s="343" t="s">
        <v>116</v>
      </c>
      <c r="D444" s="344">
        <v>417500</v>
      </c>
      <c r="E444" s="344">
        <f>E961</f>
        <v>402500</v>
      </c>
      <c r="F444" s="490">
        <f t="shared" si="22"/>
        <v>96.407185628742525</v>
      </c>
      <c r="G444" s="62"/>
      <c r="H444" s="62"/>
      <c r="I444" s="62"/>
      <c r="J444" s="62"/>
      <c r="K444" s="62"/>
      <c r="L444" s="62"/>
      <c r="M444" s="62"/>
    </row>
    <row r="445" spans="1:13" ht="16.5" x14ac:dyDescent="0.3">
      <c r="A445" s="358"/>
      <c r="B445" s="352"/>
      <c r="C445" s="359"/>
      <c r="D445" s="354"/>
      <c r="E445" s="354"/>
      <c r="F445" s="490"/>
      <c r="G445" s="62"/>
      <c r="H445" s="62"/>
      <c r="I445" s="62"/>
      <c r="J445" s="62"/>
      <c r="K445" s="62"/>
      <c r="L445" s="62"/>
      <c r="M445" s="62"/>
    </row>
    <row r="446" spans="1:13" ht="16.5" x14ac:dyDescent="0.3">
      <c r="A446" s="338"/>
      <c r="B446" s="339" t="s">
        <v>343</v>
      </c>
      <c r="C446" s="338"/>
      <c r="D446" s="340">
        <f>D448+D449+D450</f>
        <v>1510758</v>
      </c>
      <c r="E446" s="340">
        <f>E448+E449+E450</f>
        <v>1467836</v>
      </c>
      <c r="F446" s="489">
        <f t="shared" si="22"/>
        <v>97.158909633442278</v>
      </c>
      <c r="G446" s="62"/>
      <c r="H446" s="62"/>
      <c r="I446" s="62"/>
      <c r="J446" s="62"/>
      <c r="K446" s="62"/>
      <c r="L446" s="62"/>
      <c r="M446" s="62"/>
    </row>
    <row r="447" spans="1:13" ht="16.5" x14ac:dyDescent="0.3">
      <c r="A447" s="355"/>
      <c r="B447" s="349"/>
      <c r="C447" s="343" t="s">
        <v>346</v>
      </c>
      <c r="D447" s="350"/>
      <c r="E447" s="350"/>
      <c r="F447" s="490"/>
      <c r="G447" s="62"/>
      <c r="H447" s="62"/>
      <c r="I447" s="62"/>
      <c r="J447" s="62"/>
      <c r="K447" s="62"/>
      <c r="L447" s="62"/>
      <c r="M447" s="62"/>
    </row>
    <row r="448" spans="1:13" ht="16.5" x14ac:dyDescent="0.3">
      <c r="A448" s="355"/>
      <c r="B448" s="342" t="s">
        <v>115</v>
      </c>
      <c r="C448" s="343" t="s">
        <v>116</v>
      </c>
      <c r="D448" s="344">
        <v>1460463</v>
      </c>
      <c r="E448" s="344">
        <f>E974</f>
        <v>1414973</v>
      </c>
      <c r="F448" s="490">
        <f t="shared" si="22"/>
        <v>96.885234340068877</v>
      </c>
      <c r="G448" s="62"/>
      <c r="H448" s="62"/>
      <c r="I448" s="62"/>
      <c r="J448" s="62"/>
      <c r="K448" s="62"/>
      <c r="L448" s="62"/>
      <c r="M448" s="62"/>
    </row>
    <row r="449" spans="1:13" ht="16.5" x14ac:dyDescent="0.3">
      <c r="A449" s="355"/>
      <c r="B449" s="342" t="s">
        <v>123</v>
      </c>
      <c r="C449" s="343" t="s">
        <v>124</v>
      </c>
      <c r="D449" s="344">
        <v>20932</v>
      </c>
      <c r="E449" s="344">
        <f>E975</f>
        <v>15750</v>
      </c>
      <c r="F449" s="490">
        <f t="shared" si="22"/>
        <v>75.243646092107781</v>
      </c>
      <c r="G449" s="62"/>
      <c r="H449" s="62"/>
      <c r="I449" s="62"/>
      <c r="J449" s="62"/>
      <c r="K449" s="62"/>
      <c r="L449" s="62"/>
      <c r="M449" s="62"/>
    </row>
    <row r="450" spans="1:13" ht="16.5" x14ac:dyDescent="0.3">
      <c r="A450" s="355"/>
      <c r="B450" s="342" t="s">
        <v>395</v>
      </c>
      <c r="C450" s="343" t="s">
        <v>394</v>
      </c>
      <c r="D450" s="344">
        <v>29363</v>
      </c>
      <c r="E450" s="344">
        <f>E976</f>
        <v>37113</v>
      </c>
      <c r="F450" s="490">
        <f t="shared" si="22"/>
        <v>126.39376085549843</v>
      </c>
      <c r="G450" s="62"/>
      <c r="H450" s="62"/>
      <c r="I450" s="62"/>
      <c r="J450" s="62"/>
      <c r="K450" s="62"/>
      <c r="L450" s="62"/>
      <c r="M450" s="62"/>
    </row>
    <row r="451" spans="1:13" ht="16.5" x14ac:dyDescent="0.3">
      <c r="A451" s="351"/>
      <c r="B451" s="352"/>
      <c r="C451" s="353"/>
      <c r="D451" s="354"/>
      <c r="E451" s="354"/>
      <c r="F451" s="490"/>
      <c r="G451" s="62"/>
      <c r="H451" s="62"/>
      <c r="I451" s="62"/>
      <c r="J451" s="62"/>
      <c r="K451" s="62"/>
      <c r="L451" s="62"/>
      <c r="M451" s="62"/>
    </row>
    <row r="452" spans="1:13" ht="16.5" x14ac:dyDescent="0.3">
      <c r="A452" s="338"/>
      <c r="B452" s="339" t="s">
        <v>344</v>
      </c>
      <c r="C452" s="338"/>
      <c r="D452" s="340">
        <f>D454</f>
        <v>67922</v>
      </c>
      <c r="E452" s="340">
        <f>E454</f>
        <v>67921</v>
      </c>
      <c r="F452" s="489">
        <f t="shared" si="22"/>
        <v>99.998527722976362</v>
      </c>
      <c r="G452" s="62"/>
      <c r="H452" s="62"/>
      <c r="I452" s="62"/>
      <c r="J452" s="62"/>
      <c r="K452" s="62"/>
      <c r="L452" s="62"/>
      <c r="M452" s="62"/>
    </row>
    <row r="453" spans="1:13" ht="16.5" x14ac:dyDescent="0.3">
      <c r="A453" s="355"/>
      <c r="B453" s="349"/>
      <c r="C453" s="343" t="s">
        <v>346</v>
      </c>
      <c r="D453" s="360"/>
      <c r="E453" s="360"/>
      <c r="F453" s="490"/>
      <c r="G453" s="62"/>
      <c r="H453" s="62"/>
      <c r="I453" s="62"/>
      <c r="J453" s="62"/>
      <c r="K453" s="62"/>
      <c r="L453" s="62"/>
      <c r="M453" s="62"/>
    </row>
    <row r="454" spans="1:13" ht="16.5" x14ac:dyDescent="0.3">
      <c r="A454" s="355"/>
      <c r="B454" s="342" t="s">
        <v>115</v>
      </c>
      <c r="C454" s="343" t="s">
        <v>116</v>
      </c>
      <c r="D454" s="361">
        <v>67922</v>
      </c>
      <c r="E454" s="361">
        <f>E1024</f>
        <v>67921</v>
      </c>
      <c r="F454" s="490">
        <f t="shared" si="22"/>
        <v>99.998527722976362</v>
      </c>
      <c r="G454" s="207"/>
      <c r="H454" s="62"/>
      <c r="I454" s="62"/>
      <c r="J454" s="62"/>
      <c r="K454" s="62"/>
      <c r="L454" s="62"/>
      <c r="M454" s="62"/>
    </row>
    <row r="455" spans="1:13" ht="16.5" x14ac:dyDescent="0.3">
      <c r="A455" s="362"/>
      <c r="B455" s="362"/>
      <c r="C455" s="362"/>
      <c r="D455" s="362"/>
      <c r="E455" s="362"/>
      <c r="F455" s="362"/>
      <c r="G455" s="62"/>
      <c r="H455" s="62"/>
      <c r="I455" s="62"/>
      <c r="J455" s="62"/>
      <c r="K455" s="62"/>
      <c r="L455" s="62"/>
      <c r="M455" s="62"/>
    </row>
    <row r="456" spans="1:13" ht="16.5" x14ac:dyDescent="0.3">
      <c r="A456" s="146"/>
      <c r="B456" s="106"/>
      <c r="C456" s="107" t="s">
        <v>332</v>
      </c>
      <c r="D456" s="107" t="s">
        <v>552</v>
      </c>
      <c r="E456" s="147" t="s">
        <v>543</v>
      </c>
      <c r="F456" s="460" t="s">
        <v>3</v>
      </c>
      <c r="G456" s="62"/>
      <c r="H456" s="62"/>
      <c r="I456" s="62"/>
      <c r="J456" s="62"/>
      <c r="K456" s="62"/>
      <c r="L456" s="62"/>
      <c r="M456" s="62"/>
    </row>
    <row r="457" spans="1:13" ht="16.5" x14ac:dyDescent="0.3">
      <c r="A457" s="146"/>
      <c r="B457" s="106"/>
      <c r="C457" s="107" t="s">
        <v>352</v>
      </c>
      <c r="D457" s="147">
        <v>1</v>
      </c>
      <c r="E457" s="147">
        <v>2</v>
      </c>
      <c r="F457" s="460" t="s">
        <v>418</v>
      </c>
      <c r="G457" s="362"/>
      <c r="H457" s="62"/>
      <c r="I457" s="62"/>
      <c r="J457" s="62"/>
      <c r="K457" s="62"/>
      <c r="L457" s="62"/>
      <c r="M457" s="62"/>
    </row>
    <row r="458" spans="1:13" ht="16.5" x14ac:dyDescent="0.3">
      <c r="A458" s="161" t="s">
        <v>353</v>
      </c>
      <c r="B458" s="303" t="s">
        <v>27</v>
      </c>
      <c r="C458" s="363" t="s">
        <v>354</v>
      </c>
      <c r="D458" s="363"/>
      <c r="E458" s="363"/>
      <c r="F458" s="461"/>
      <c r="G458" s="62"/>
      <c r="H458" s="62"/>
      <c r="I458" s="62"/>
      <c r="J458" s="62"/>
      <c r="K458" s="62"/>
      <c r="L458" s="62"/>
      <c r="M458" s="62"/>
    </row>
    <row r="459" spans="1:13" ht="16.5" x14ac:dyDescent="0.3">
      <c r="A459" s="146"/>
      <c r="B459" s="106"/>
      <c r="C459" s="209" t="s">
        <v>355</v>
      </c>
      <c r="D459" s="364">
        <f>D461+D497</f>
        <v>14750339</v>
      </c>
      <c r="E459" s="364">
        <f>E461+E497</f>
        <v>14410140</v>
      </c>
      <c r="F459" s="459">
        <f>E459/D459*100</f>
        <v>97.693619109364192</v>
      </c>
      <c r="G459" s="62"/>
      <c r="H459" s="62"/>
      <c r="I459" s="62"/>
      <c r="J459" s="62"/>
      <c r="K459" s="62"/>
      <c r="L459" s="62"/>
      <c r="M459" s="62"/>
    </row>
    <row r="460" spans="1:13" ht="16.5" x14ac:dyDescent="0.3">
      <c r="A460" s="146"/>
      <c r="B460" s="106"/>
      <c r="C460" s="209"/>
      <c r="D460" s="364"/>
      <c r="E460" s="364"/>
      <c r="F460" s="459"/>
      <c r="G460" s="62"/>
      <c r="H460" s="62"/>
      <c r="I460" s="62"/>
      <c r="J460" s="62"/>
      <c r="K460" s="62"/>
      <c r="L460" s="62"/>
      <c r="M460" s="62"/>
    </row>
    <row r="461" spans="1:13" ht="16.5" x14ac:dyDescent="0.3">
      <c r="A461" s="365"/>
      <c r="B461" s="366" t="s">
        <v>356</v>
      </c>
      <c r="C461" s="367"/>
      <c r="D461" s="368">
        <f>D462</f>
        <v>108800</v>
      </c>
      <c r="E461" s="369">
        <f>E462</f>
        <v>96496</v>
      </c>
      <c r="F461" s="462">
        <f t="shared" ref="F461:F525" si="24">E461/D461*100</f>
        <v>88.691176470588246</v>
      </c>
      <c r="G461" s="62"/>
      <c r="H461" s="62"/>
      <c r="I461" s="62"/>
      <c r="J461" s="62"/>
      <c r="K461" s="62"/>
      <c r="L461" s="62"/>
      <c r="M461" s="62"/>
    </row>
    <row r="462" spans="1:13" ht="16.5" x14ac:dyDescent="0.3">
      <c r="A462" s="151"/>
      <c r="B462" s="370" t="s">
        <v>357</v>
      </c>
      <c r="C462" s="371"/>
      <c r="D462" s="372">
        <f>D466+D483</f>
        <v>108800</v>
      </c>
      <c r="E462" s="373">
        <f>E466+E483</f>
        <v>96496</v>
      </c>
      <c r="F462" s="463">
        <f t="shared" si="24"/>
        <v>88.691176470588246</v>
      </c>
      <c r="G462" s="62"/>
      <c r="H462" s="62"/>
      <c r="I462" s="62"/>
      <c r="J462" s="62"/>
      <c r="K462" s="62"/>
      <c r="L462" s="62"/>
      <c r="M462" s="62"/>
    </row>
    <row r="463" spans="1:13" ht="16.5" x14ac:dyDescent="0.3">
      <c r="A463" s="374"/>
      <c r="B463" s="375"/>
      <c r="C463" s="376" t="s">
        <v>346</v>
      </c>
      <c r="D463" s="377"/>
      <c r="E463" s="378"/>
      <c r="F463" s="453"/>
      <c r="G463" s="71"/>
      <c r="H463" s="71"/>
      <c r="I463" s="62"/>
      <c r="J463" s="62"/>
      <c r="K463" s="62"/>
      <c r="L463" s="62"/>
      <c r="M463" s="62"/>
    </row>
    <row r="464" spans="1:13" ht="16.5" x14ac:dyDescent="0.3">
      <c r="A464" s="374"/>
      <c r="B464" s="375" t="s">
        <v>115</v>
      </c>
      <c r="C464" s="376" t="s">
        <v>116</v>
      </c>
      <c r="D464" s="377">
        <v>108800</v>
      </c>
      <c r="E464" s="378">
        <f>E469+E477+E486</f>
        <v>96496</v>
      </c>
      <c r="F464" s="453">
        <f t="shared" si="24"/>
        <v>88.691176470588246</v>
      </c>
      <c r="G464" s="71"/>
      <c r="H464" s="71"/>
      <c r="I464" s="62"/>
      <c r="J464" s="62"/>
      <c r="K464" s="62"/>
      <c r="L464" s="62"/>
      <c r="M464" s="62"/>
    </row>
    <row r="465" spans="1:13" ht="16.5" x14ac:dyDescent="0.3">
      <c r="A465" s="156"/>
      <c r="B465" s="379"/>
      <c r="C465" s="208"/>
      <c r="D465" s="380"/>
      <c r="E465" s="381"/>
      <c r="F465" s="459"/>
      <c r="G465" s="71"/>
      <c r="H465" s="71"/>
      <c r="I465" s="62"/>
      <c r="J465" s="62"/>
      <c r="K465" s="62"/>
      <c r="L465" s="62"/>
      <c r="M465" s="62"/>
    </row>
    <row r="466" spans="1:13" ht="16.5" x14ac:dyDescent="0.3">
      <c r="A466" s="297"/>
      <c r="B466" s="382"/>
      <c r="C466" s="383" t="s">
        <v>603</v>
      </c>
      <c r="D466" s="384">
        <f>D467+D475</f>
        <v>87800</v>
      </c>
      <c r="E466" s="385">
        <f>E467+E475</f>
        <v>86836</v>
      </c>
      <c r="F466" s="464">
        <f t="shared" si="24"/>
        <v>98.902050113895214</v>
      </c>
      <c r="G466" s="71"/>
      <c r="H466" s="71"/>
      <c r="I466" s="62"/>
      <c r="J466" s="62"/>
      <c r="K466" s="62"/>
      <c r="L466" s="62"/>
      <c r="M466" s="62"/>
    </row>
    <row r="467" spans="1:13" ht="16.5" x14ac:dyDescent="0.3">
      <c r="A467" s="146"/>
      <c r="B467" s="322"/>
      <c r="C467" s="107" t="s">
        <v>604</v>
      </c>
      <c r="D467" s="364">
        <f>D470</f>
        <v>61000</v>
      </c>
      <c r="E467" s="386">
        <f>E470</f>
        <v>60036</v>
      </c>
      <c r="F467" s="160">
        <f t="shared" si="24"/>
        <v>98.419672131147536</v>
      </c>
      <c r="G467" s="71"/>
      <c r="H467" s="71"/>
      <c r="I467" s="62"/>
      <c r="J467" s="62"/>
      <c r="K467" s="62"/>
      <c r="L467" s="62"/>
      <c r="M467" s="62"/>
    </row>
    <row r="468" spans="1:13" ht="16.5" x14ac:dyDescent="0.3">
      <c r="A468" s="374"/>
      <c r="B468" s="375"/>
      <c r="C468" s="376" t="s">
        <v>346</v>
      </c>
      <c r="D468" s="377"/>
      <c r="E468" s="378"/>
      <c r="F468" s="453"/>
      <c r="G468" s="71"/>
      <c r="H468" s="71"/>
      <c r="I468" s="62"/>
      <c r="J468" s="62"/>
      <c r="K468" s="62"/>
      <c r="L468" s="62"/>
      <c r="M468" s="62"/>
    </row>
    <row r="469" spans="1:13" ht="16.5" x14ac:dyDescent="0.3">
      <c r="A469" s="374"/>
      <c r="B469" s="375" t="s">
        <v>115</v>
      </c>
      <c r="C469" s="376" t="s">
        <v>116</v>
      </c>
      <c r="D469" s="377">
        <v>61000</v>
      </c>
      <c r="E469" s="378">
        <v>60036</v>
      </c>
      <c r="F469" s="453">
        <f t="shared" si="24"/>
        <v>98.419672131147536</v>
      </c>
      <c r="G469" s="71"/>
      <c r="H469" s="71"/>
      <c r="I469" s="62"/>
      <c r="J469" s="62"/>
      <c r="K469" s="62"/>
      <c r="L469" s="62"/>
      <c r="M469" s="62"/>
    </row>
    <row r="470" spans="1:13" ht="16.5" x14ac:dyDescent="0.3">
      <c r="A470" s="165"/>
      <c r="B470" s="166" t="s">
        <v>11</v>
      </c>
      <c r="C470" s="167" t="s">
        <v>133</v>
      </c>
      <c r="D470" s="387">
        <f>D471</f>
        <v>61000</v>
      </c>
      <c r="E470" s="388">
        <f>E471</f>
        <v>60036</v>
      </c>
      <c r="F470" s="454">
        <f t="shared" si="24"/>
        <v>98.419672131147536</v>
      </c>
      <c r="G470" s="71"/>
      <c r="H470" s="71"/>
      <c r="I470" s="62"/>
      <c r="J470" s="62"/>
      <c r="K470" s="62"/>
      <c r="L470" s="62"/>
      <c r="M470" s="62"/>
    </row>
    <row r="471" spans="1:13" ht="16.5" x14ac:dyDescent="0.3">
      <c r="A471" s="169"/>
      <c r="B471" s="170" t="s">
        <v>150</v>
      </c>
      <c r="C471" s="171" t="s">
        <v>151</v>
      </c>
      <c r="D471" s="389">
        <f>D472</f>
        <v>61000</v>
      </c>
      <c r="E471" s="390">
        <f>E472</f>
        <v>60036</v>
      </c>
      <c r="F471" s="455">
        <f t="shared" si="24"/>
        <v>98.419672131147536</v>
      </c>
      <c r="G471" s="71"/>
      <c r="H471" s="71"/>
      <c r="I471" s="62"/>
      <c r="J471" s="62"/>
      <c r="K471" s="62"/>
      <c r="L471" s="62"/>
      <c r="M471" s="62"/>
    </row>
    <row r="472" spans="1:13" ht="16.5" x14ac:dyDescent="0.3">
      <c r="A472" s="173">
        <v>1</v>
      </c>
      <c r="B472" s="174" t="s">
        <v>192</v>
      </c>
      <c r="C472" s="175" t="s">
        <v>193</v>
      </c>
      <c r="D472" s="391">
        <v>61000</v>
      </c>
      <c r="E472" s="392">
        <f>E473</f>
        <v>60036</v>
      </c>
      <c r="F472" s="456">
        <f t="shared" si="24"/>
        <v>98.419672131147536</v>
      </c>
      <c r="G472" s="71"/>
      <c r="H472" s="71"/>
      <c r="I472" s="62"/>
      <c r="J472" s="62"/>
      <c r="K472" s="62"/>
      <c r="L472" s="62"/>
      <c r="M472" s="62"/>
    </row>
    <row r="473" spans="1:13" ht="16.5" x14ac:dyDescent="0.3">
      <c r="A473" s="156"/>
      <c r="B473" s="157" t="s">
        <v>194</v>
      </c>
      <c r="C473" s="188" t="s">
        <v>358</v>
      </c>
      <c r="D473" s="393"/>
      <c r="E473" s="293">
        <v>60036</v>
      </c>
      <c r="F473" s="459"/>
      <c r="G473" s="71"/>
      <c r="H473" s="71"/>
      <c r="I473" s="62"/>
      <c r="J473" s="62"/>
      <c r="K473" s="62"/>
      <c r="L473" s="62"/>
      <c r="M473" s="62"/>
    </row>
    <row r="474" spans="1:13" ht="16.5" x14ac:dyDescent="0.3">
      <c r="A474" s="180"/>
      <c r="B474" s="178"/>
      <c r="C474" s="126"/>
      <c r="D474" s="394"/>
      <c r="E474" s="395"/>
      <c r="F474" s="459"/>
      <c r="G474" s="71"/>
      <c r="H474" s="71"/>
      <c r="I474" s="62"/>
      <c r="J474" s="62"/>
      <c r="K474" s="62"/>
      <c r="L474" s="62"/>
      <c r="M474" s="62"/>
    </row>
    <row r="475" spans="1:13" ht="16.5" x14ac:dyDescent="0.3">
      <c r="A475" s="180"/>
      <c r="B475" s="178"/>
      <c r="C475" s="126" t="s">
        <v>605</v>
      </c>
      <c r="D475" s="396">
        <f>D478</f>
        <v>26800</v>
      </c>
      <c r="E475" s="399">
        <f>E478</f>
        <v>26800</v>
      </c>
      <c r="F475" s="459">
        <f t="shared" si="24"/>
        <v>100</v>
      </c>
      <c r="G475" s="71"/>
      <c r="H475" s="71"/>
      <c r="I475" s="62"/>
      <c r="J475" s="62"/>
      <c r="K475" s="62"/>
      <c r="L475" s="62"/>
      <c r="M475" s="62"/>
    </row>
    <row r="476" spans="1:13" ht="16.5" x14ac:dyDescent="0.3">
      <c r="A476" s="374"/>
      <c r="B476" s="375"/>
      <c r="C476" s="376" t="s">
        <v>346</v>
      </c>
      <c r="D476" s="377"/>
      <c r="E476" s="378"/>
      <c r="F476" s="453"/>
      <c r="G476" s="71"/>
      <c r="H476" s="71"/>
      <c r="I476" s="62"/>
      <c r="J476" s="62"/>
      <c r="K476" s="62"/>
      <c r="L476" s="62"/>
      <c r="M476" s="62"/>
    </row>
    <row r="477" spans="1:13" ht="16.5" x14ac:dyDescent="0.3">
      <c r="A477" s="374"/>
      <c r="B477" s="375" t="s">
        <v>115</v>
      </c>
      <c r="C477" s="376" t="s">
        <v>116</v>
      </c>
      <c r="D477" s="377">
        <v>26800</v>
      </c>
      <c r="E477" s="378">
        <v>26800</v>
      </c>
      <c r="F477" s="453">
        <f t="shared" si="24"/>
        <v>100</v>
      </c>
      <c r="G477" s="71"/>
      <c r="H477" s="71"/>
      <c r="I477" s="62"/>
      <c r="J477" s="62"/>
      <c r="K477" s="62"/>
      <c r="L477" s="62"/>
      <c r="M477" s="62"/>
    </row>
    <row r="478" spans="1:13" ht="16.5" x14ac:dyDescent="0.3">
      <c r="A478" s="165"/>
      <c r="B478" s="166" t="s">
        <v>11</v>
      </c>
      <c r="C478" s="167" t="s">
        <v>133</v>
      </c>
      <c r="D478" s="387">
        <f>D479</f>
        <v>26800</v>
      </c>
      <c r="E478" s="388">
        <f>E479</f>
        <v>26800</v>
      </c>
      <c r="F478" s="454">
        <f t="shared" si="24"/>
        <v>100</v>
      </c>
      <c r="G478" s="71"/>
      <c r="H478" s="71"/>
      <c r="I478" s="62"/>
      <c r="J478" s="62"/>
      <c r="K478" s="62"/>
      <c r="L478" s="62"/>
      <c r="M478" s="62"/>
    </row>
    <row r="479" spans="1:13" ht="16.5" x14ac:dyDescent="0.3">
      <c r="A479" s="169"/>
      <c r="B479" s="170" t="s">
        <v>236</v>
      </c>
      <c r="C479" s="171" t="s">
        <v>237</v>
      </c>
      <c r="D479" s="389">
        <f>D480</f>
        <v>26800</v>
      </c>
      <c r="E479" s="390">
        <f>E480</f>
        <v>26800</v>
      </c>
      <c r="F479" s="455">
        <f t="shared" si="24"/>
        <v>100</v>
      </c>
      <c r="G479" s="71"/>
      <c r="H479" s="71"/>
      <c r="I479" s="62"/>
      <c r="J479" s="62"/>
      <c r="K479" s="62"/>
      <c r="L479" s="62"/>
      <c r="M479" s="62"/>
    </row>
    <row r="480" spans="1:13" ht="16.5" x14ac:dyDescent="0.3">
      <c r="A480" s="173">
        <v>2</v>
      </c>
      <c r="B480" s="174" t="s">
        <v>238</v>
      </c>
      <c r="C480" s="175" t="s">
        <v>359</v>
      </c>
      <c r="D480" s="391">
        <v>26800</v>
      </c>
      <c r="E480" s="392">
        <f>E481</f>
        <v>26800</v>
      </c>
      <c r="F480" s="456">
        <f t="shared" si="24"/>
        <v>100</v>
      </c>
      <c r="G480" s="62"/>
      <c r="H480" s="62"/>
      <c r="I480" s="62"/>
      <c r="J480" s="62"/>
      <c r="K480" s="62"/>
      <c r="L480" s="62"/>
      <c r="M480" s="62"/>
    </row>
    <row r="481" spans="1:13" ht="16.5" x14ac:dyDescent="0.3">
      <c r="A481" s="180"/>
      <c r="B481" s="178" t="s">
        <v>240</v>
      </c>
      <c r="C481" s="188" t="s">
        <v>241</v>
      </c>
      <c r="D481" s="394"/>
      <c r="E481" s="395">
        <v>26800</v>
      </c>
      <c r="F481" s="459"/>
      <c r="G481" s="62"/>
      <c r="H481" s="62"/>
      <c r="I481" s="62"/>
      <c r="J481" s="62"/>
      <c r="K481" s="62"/>
      <c r="L481" s="62"/>
      <c r="M481" s="62"/>
    </row>
    <row r="482" spans="1:13" ht="16.5" x14ac:dyDescent="0.3">
      <c r="A482" s="180"/>
      <c r="B482" s="178"/>
      <c r="C482" s="126"/>
      <c r="D482" s="394"/>
      <c r="E482" s="395"/>
      <c r="F482" s="459"/>
      <c r="G482" s="62"/>
      <c r="H482" s="62"/>
      <c r="I482" s="62"/>
      <c r="J482" s="62"/>
      <c r="K482" s="62"/>
      <c r="L482" s="62"/>
      <c r="M482" s="62"/>
    </row>
    <row r="483" spans="1:13" ht="16.5" x14ac:dyDescent="0.3">
      <c r="A483" s="297"/>
      <c r="B483" s="382"/>
      <c r="C483" s="397" t="s">
        <v>606</v>
      </c>
      <c r="D483" s="384">
        <f>D484</f>
        <v>21000</v>
      </c>
      <c r="E483" s="385">
        <f>E484</f>
        <v>9660</v>
      </c>
      <c r="F483" s="464">
        <f t="shared" si="24"/>
        <v>46</v>
      </c>
      <c r="G483" s="62"/>
      <c r="H483" s="62"/>
      <c r="I483" s="62"/>
      <c r="J483" s="62"/>
      <c r="K483" s="62"/>
      <c r="L483" s="62"/>
      <c r="M483" s="62"/>
    </row>
    <row r="484" spans="1:13" ht="16.5" x14ac:dyDescent="0.3">
      <c r="A484" s="180"/>
      <c r="B484" s="178"/>
      <c r="C484" s="398" t="s">
        <v>607</v>
      </c>
      <c r="D484" s="396">
        <f>D487</f>
        <v>21000</v>
      </c>
      <c r="E484" s="399">
        <f>E487</f>
        <v>9660</v>
      </c>
      <c r="F484" s="459">
        <f t="shared" si="24"/>
        <v>46</v>
      </c>
      <c r="G484" s="62"/>
      <c r="H484" s="62"/>
      <c r="I484" s="62"/>
      <c r="J484" s="62"/>
      <c r="K484" s="62"/>
      <c r="L484" s="62"/>
      <c r="M484" s="62"/>
    </row>
    <row r="485" spans="1:13" ht="16.5" x14ac:dyDescent="0.3">
      <c r="A485" s="374"/>
      <c r="B485" s="375"/>
      <c r="C485" s="376" t="s">
        <v>346</v>
      </c>
      <c r="D485" s="377"/>
      <c r="E485" s="378"/>
      <c r="F485" s="453"/>
      <c r="G485" s="62"/>
      <c r="H485" s="62"/>
      <c r="I485" s="62"/>
      <c r="J485" s="62"/>
      <c r="K485" s="62"/>
      <c r="L485" s="62"/>
      <c r="M485" s="62"/>
    </row>
    <row r="486" spans="1:13" ht="16.5" x14ac:dyDescent="0.3">
      <c r="A486" s="374"/>
      <c r="B486" s="375" t="s">
        <v>115</v>
      </c>
      <c r="C486" s="376" t="s">
        <v>116</v>
      </c>
      <c r="D486" s="377">
        <v>21000</v>
      </c>
      <c r="E486" s="378">
        <v>9660</v>
      </c>
      <c r="F486" s="453">
        <f t="shared" si="24"/>
        <v>46</v>
      </c>
      <c r="G486" s="62"/>
      <c r="H486" s="62"/>
      <c r="I486" s="62"/>
      <c r="J486" s="62"/>
      <c r="K486" s="62"/>
      <c r="L486" s="62"/>
      <c r="M486" s="62"/>
    </row>
    <row r="487" spans="1:13" ht="16.5" x14ac:dyDescent="0.3">
      <c r="A487" s="165"/>
      <c r="B487" s="166" t="s">
        <v>11</v>
      </c>
      <c r="C487" s="167" t="s">
        <v>133</v>
      </c>
      <c r="D487" s="387">
        <f>D488+D494</f>
        <v>21000</v>
      </c>
      <c r="E487" s="388">
        <f>E488+E494</f>
        <v>9660</v>
      </c>
      <c r="F487" s="454">
        <f t="shared" si="24"/>
        <v>46</v>
      </c>
      <c r="G487" s="62"/>
      <c r="H487" s="62"/>
      <c r="I487" s="62"/>
      <c r="J487" s="62"/>
      <c r="K487" s="62"/>
      <c r="L487" s="62"/>
      <c r="M487" s="62"/>
    </row>
    <row r="488" spans="1:13" ht="16.5" x14ac:dyDescent="0.3">
      <c r="A488" s="169"/>
      <c r="B488" s="170" t="s">
        <v>150</v>
      </c>
      <c r="C488" s="171" t="s">
        <v>151</v>
      </c>
      <c r="D488" s="389">
        <f>D489+D491</f>
        <v>21000</v>
      </c>
      <c r="E488" s="390">
        <f>E489+E491</f>
        <v>9660</v>
      </c>
      <c r="F488" s="455">
        <f t="shared" si="24"/>
        <v>46</v>
      </c>
      <c r="G488" s="62"/>
      <c r="H488" s="62"/>
      <c r="I488" s="62"/>
      <c r="J488" s="62"/>
      <c r="K488" s="62"/>
      <c r="L488" s="62"/>
      <c r="M488" s="62"/>
    </row>
    <row r="489" spans="1:13" ht="16.5" x14ac:dyDescent="0.3">
      <c r="A489" s="173">
        <v>3</v>
      </c>
      <c r="B489" s="174" t="s">
        <v>172</v>
      </c>
      <c r="C489" s="175" t="s">
        <v>173</v>
      </c>
      <c r="D489" s="391">
        <v>12000</v>
      </c>
      <c r="E489" s="392">
        <f>E490</f>
        <v>2175</v>
      </c>
      <c r="F489" s="456">
        <f t="shared" si="24"/>
        <v>18.125</v>
      </c>
      <c r="G489" s="62"/>
      <c r="H489" s="62"/>
      <c r="I489" s="62"/>
      <c r="J489" s="62"/>
      <c r="K489" s="62"/>
      <c r="L489" s="62"/>
      <c r="M489" s="62"/>
    </row>
    <row r="490" spans="1:13" ht="16.5" x14ac:dyDescent="0.3">
      <c r="A490" s="156"/>
      <c r="B490" s="157" t="s">
        <v>190</v>
      </c>
      <c r="C490" s="188" t="s">
        <v>191</v>
      </c>
      <c r="D490" s="393"/>
      <c r="E490" s="293">
        <v>2175</v>
      </c>
      <c r="F490" s="459"/>
      <c r="G490" s="189"/>
      <c r="H490" s="189"/>
      <c r="I490" s="62"/>
      <c r="J490" s="62"/>
      <c r="K490" s="62"/>
      <c r="L490" s="62"/>
      <c r="M490" s="62"/>
    </row>
    <row r="491" spans="1:13" ht="16.5" x14ac:dyDescent="0.3">
      <c r="A491" s="173">
        <v>4</v>
      </c>
      <c r="B491" s="174" t="s">
        <v>192</v>
      </c>
      <c r="C491" s="175" t="s">
        <v>193</v>
      </c>
      <c r="D491" s="391">
        <v>9000</v>
      </c>
      <c r="E491" s="392">
        <f>E493+E492</f>
        <v>7485</v>
      </c>
      <c r="F491" s="456">
        <f t="shared" si="24"/>
        <v>83.166666666666671</v>
      </c>
      <c r="G491" s="62"/>
      <c r="H491" s="62"/>
      <c r="I491" s="62"/>
      <c r="J491" s="62"/>
      <c r="K491" s="62"/>
      <c r="L491" s="62"/>
      <c r="M491" s="62"/>
    </row>
    <row r="492" spans="1:13" s="5" customFormat="1" ht="16.5" x14ac:dyDescent="0.3">
      <c r="A492" s="156"/>
      <c r="B492" s="157" t="s">
        <v>198</v>
      </c>
      <c r="C492" s="188" t="s">
        <v>664</v>
      </c>
      <c r="D492" s="393"/>
      <c r="E492" s="293">
        <v>2415</v>
      </c>
      <c r="F492" s="160"/>
      <c r="G492" s="189"/>
      <c r="H492" s="189"/>
      <c r="I492" s="189"/>
      <c r="J492" s="189"/>
      <c r="K492" s="189"/>
      <c r="L492" s="189"/>
      <c r="M492" s="189"/>
    </row>
    <row r="493" spans="1:13" ht="16.5" x14ac:dyDescent="0.3">
      <c r="A493" s="156"/>
      <c r="B493" s="157" t="s">
        <v>204</v>
      </c>
      <c r="C493" s="188" t="s">
        <v>193</v>
      </c>
      <c r="D493" s="393"/>
      <c r="E493" s="293">
        <v>5070</v>
      </c>
      <c r="F493" s="459"/>
      <c r="G493" s="62"/>
      <c r="H493" s="62"/>
      <c r="I493" s="62"/>
      <c r="J493" s="62"/>
      <c r="K493" s="62"/>
      <c r="L493" s="62"/>
      <c r="M493" s="62"/>
    </row>
    <row r="494" spans="1:13" ht="15.75" customHeight="1" x14ac:dyDescent="0.3">
      <c r="A494" s="169"/>
      <c r="B494" s="170" t="s">
        <v>236</v>
      </c>
      <c r="C494" s="171" t="s">
        <v>237</v>
      </c>
      <c r="D494" s="389">
        <f>D495</f>
        <v>0</v>
      </c>
      <c r="E494" s="390">
        <f>E495</f>
        <v>0</v>
      </c>
      <c r="F494" s="455" t="s">
        <v>439</v>
      </c>
      <c r="G494" s="62"/>
      <c r="H494" s="62"/>
      <c r="I494" s="62"/>
      <c r="J494" s="62"/>
      <c r="K494" s="62"/>
      <c r="L494" s="62"/>
      <c r="M494" s="62"/>
    </row>
    <row r="495" spans="1:13" ht="16.5" x14ac:dyDescent="0.3">
      <c r="A495" s="173">
        <v>5</v>
      </c>
      <c r="B495" s="174" t="s">
        <v>238</v>
      </c>
      <c r="C495" s="175" t="s">
        <v>359</v>
      </c>
      <c r="D495" s="391">
        <v>0</v>
      </c>
      <c r="E495" s="392">
        <v>0</v>
      </c>
      <c r="F495" s="456" t="s">
        <v>439</v>
      </c>
      <c r="G495" s="62"/>
      <c r="H495" s="62"/>
      <c r="I495" s="62"/>
      <c r="J495" s="62"/>
      <c r="K495" s="62"/>
      <c r="L495" s="62"/>
      <c r="M495" s="62"/>
    </row>
    <row r="496" spans="1:13" ht="16.5" x14ac:dyDescent="0.3">
      <c r="A496" s="146"/>
      <c r="B496" s="106"/>
      <c r="C496" s="107"/>
      <c r="D496" s="400"/>
      <c r="E496" s="386"/>
      <c r="F496" s="459"/>
      <c r="G496" s="62"/>
      <c r="H496" s="62"/>
      <c r="I496" s="62"/>
      <c r="J496" s="62"/>
      <c r="K496" s="62"/>
      <c r="L496" s="62"/>
      <c r="M496" s="62"/>
    </row>
    <row r="497" spans="1:13" s="5" customFormat="1" ht="16.5" x14ac:dyDescent="0.3">
      <c r="A497" s="401"/>
      <c r="B497" s="366" t="s">
        <v>360</v>
      </c>
      <c r="C497" s="112"/>
      <c r="D497" s="368">
        <f>D498+D605+D623+D850+D937+D959+D972+D1022</f>
        <v>14641539</v>
      </c>
      <c r="E497" s="369">
        <f>E498+E605+E623+E850+E937+E959+E972+E1022</f>
        <v>14313644</v>
      </c>
      <c r="F497" s="462">
        <f t="shared" si="24"/>
        <v>97.760515475866299</v>
      </c>
      <c r="G497" s="62"/>
      <c r="H497" s="62"/>
      <c r="I497" s="189"/>
      <c r="J497" s="189"/>
      <c r="K497" s="189"/>
      <c r="L497" s="189"/>
      <c r="M497" s="189"/>
    </row>
    <row r="498" spans="1:13" ht="16.5" x14ac:dyDescent="0.3">
      <c r="A498" s="402"/>
      <c r="B498" s="370" t="s">
        <v>361</v>
      </c>
      <c r="C498" s="403"/>
      <c r="D498" s="372">
        <f>D504+D582+D591</f>
        <v>3366908</v>
      </c>
      <c r="E498" s="373">
        <f>E504+E582+E591</f>
        <v>3214258</v>
      </c>
      <c r="F498" s="463">
        <f t="shared" si="24"/>
        <v>95.466166583702318</v>
      </c>
      <c r="G498" s="62"/>
      <c r="H498" s="62"/>
      <c r="I498" s="62"/>
      <c r="J498" s="62"/>
      <c r="K498" s="62"/>
      <c r="L498" s="62"/>
      <c r="M498" s="62"/>
    </row>
    <row r="499" spans="1:13" ht="16.5" x14ac:dyDescent="0.3">
      <c r="A499" s="404"/>
      <c r="B499" s="405"/>
      <c r="C499" s="376" t="s">
        <v>346</v>
      </c>
      <c r="D499" s="377"/>
      <c r="E499" s="378"/>
      <c r="F499" s="453"/>
      <c r="G499" s="62"/>
      <c r="H499" s="62"/>
      <c r="I499" s="62"/>
      <c r="J499" s="62"/>
      <c r="K499" s="62"/>
      <c r="L499" s="62"/>
      <c r="M499" s="62"/>
    </row>
    <row r="500" spans="1:13" ht="16.5" x14ac:dyDescent="0.3">
      <c r="A500" s="404"/>
      <c r="B500" s="375" t="s">
        <v>115</v>
      </c>
      <c r="C500" s="376" t="s">
        <v>116</v>
      </c>
      <c r="D500" s="377">
        <v>3121470</v>
      </c>
      <c r="E500" s="378">
        <f>E507+E544+E565+E576+E594</f>
        <v>2968224</v>
      </c>
      <c r="F500" s="453">
        <f t="shared" si="24"/>
        <v>95.090582321790691</v>
      </c>
      <c r="G500" s="62"/>
      <c r="H500" s="62"/>
      <c r="I500" s="62"/>
      <c r="J500" s="62"/>
      <c r="K500" s="62"/>
      <c r="L500" s="62"/>
      <c r="M500" s="62"/>
    </row>
    <row r="501" spans="1:13" ht="16.5" x14ac:dyDescent="0.3">
      <c r="A501" s="404"/>
      <c r="B501" s="375" t="s">
        <v>121</v>
      </c>
      <c r="C501" s="376" t="s">
        <v>347</v>
      </c>
      <c r="D501" s="377">
        <v>133880</v>
      </c>
      <c r="E501" s="378">
        <v>133880</v>
      </c>
      <c r="F501" s="453">
        <f t="shared" si="24"/>
        <v>100</v>
      </c>
      <c r="G501" s="62"/>
      <c r="H501" s="62"/>
      <c r="I501" s="62"/>
      <c r="J501" s="62"/>
      <c r="K501" s="62"/>
      <c r="L501" s="62"/>
      <c r="M501" s="62"/>
    </row>
    <row r="502" spans="1:13" ht="16.5" x14ac:dyDescent="0.3">
      <c r="A502" s="404"/>
      <c r="B502" s="375" t="s">
        <v>431</v>
      </c>
      <c r="C502" s="376" t="s">
        <v>429</v>
      </c>
      <c r="D502" s="377">
        <v>111558</v>
      </c>
      <c r="E502" s="378">
        <f>E595</f>
        <v>112154</v>
      </c>
      <c r="F502" s="453">
        <f t="shared" si="24"/>
        <v>100.53425124150665</v>
      </c>
      <c r="G502" s="207"/>
      <c r="H502" s="62"/>
      <c r="I502" s="62"/>
      <c r="J502" s="62"/>
      <c r="K502" s="62"/>
      <c r="L502" s="62"/>
      <c r="M502" s="62"/>
    </row>
    <row r="503" spans="1:13" ht="16.5" x14ac:dyDescent="0.3">
      <c r="A503" s="191"/>
      <c r="B503" s="157"/>
      <c r="C503" s="188"/>
      <c r="D503" s="393"/>
      <c r="E503" s="293"/>
      <c r="F503" s="459"/>
      <c r="G503" s="189"/>
      <c r="H503" s="189"/>
      <c r="I503" s="62"/>
      <c r="J503" s="62"/>
      <c r="K503" s="62"/>
      <c r="L503" s="62"/>
      <c r="M503" s="62"/>
    </row>
    <row r="504" spans="1:13" ht="16.5" x14ac:dyDescent="0.3">
      <c r="A504" s="297"/>
      <c r="B504" s="382"/>
      <c r="C504" s="397" t="s">
        <v>608</v>
      </c>
      <c r="D504" s="384">
        <f>D505+D542+D563+D556+D574</f>
        <v>3098470</v>
      </c>
      <c r="E504" s="385">
        <f>E505+E542+E563+E574</f>
        <v>2945852</v>
      </c>
      <c r="F504" s="464">
        <f t="shared" si="24"/>
        <v>95.07440769153807</v>
      </c>
      <c r="G504" s="62"/>
      <c r="H504" s="62"/>
      <c r="I504" s="62"/>
      <c r="J504" s="62"/>
      <c r="K504" s="62"/>
      <c r="L504" s="62"/>
      <c r="M504" s="62"/>
    </row>
    <row r="505" spans="1:13" ht="16.5" x14ac:dyDescent="0.3">
      <c r="A505" s="146"/>
      <c r="B505" s="322"/>
      <c r="C505" s="107" t="s">
        <v>609</v>
      </c>
      <c r="D505" s="364">
        <f>D508</f>
        <v>2445810</v>
      </c>
      <c r="E505" s="406">
        <f>E508</f>
        <v>2344496</v>
      </c>
      <c r="F505" s="459">
        <f t="shared" si="24"/>
        <v>95.857650430736655</v>
      </c>
      <c r="G505" s="62"/>
      <c r="H505" s="62"/>
      <c r="I505" s="62"/>
      <c r="J505" s="62"/>
      <c r="K505" s="62"/>
      <c r="L505" s="62"/>
      <c r="M505" s="62"/>
    </row>
    <row r="506" spans="1:13" ht="16.5" x14ac:dyDescent="0.3">
      <c r="A506" s="404"/>
      <c r="B506" s="405"/>
      <c r="C506" s="376" t="s">
        <v>346</v>
      </c>
      <c r="D506" s="377"/>
      <c r="E506" s="378"/>
      <c r="F506" s="453"/>
      <c r="G506" s="62"/>
      <c r="H506" s="62"/>
      <c r="I506" s="62"/>
      <c r="J506" s="62"/>
      <c r="K506" s="62"/>
      <c r="L506" s="62"/>
      <c r="M506" s="62"/>
    </row>
    <row r="507" spans="1:13" ht="16.5" x14ac:dyDescent="0.3">
      <c r="A507" s="404"/>
      <c r="B507" s="375" t="s">
        <v>115</v>
      </c>
      <c r="C507" s="376" t="s">
        <v>116</v>
      </c>
      <c r="D507" s="377">
        <v>2445810</v>
      </c>
      <c r="E507" s="378">
        <v>2344496</v>
      </c>
      <c r="F507" s="453">
        <f t="shared" si="24"/>
        <v>95.857650430736655</v>
      </c>
      <c r="G507" s="62"/>
      <c r="H507" s="62"/>
      <c r="I507" s="62"/>
      <c r="J507" s="62"/>
      <c r="K507" s="62"/>
      <c r="L507" s="62"/>
      <c r="M507" s="62"/>
    </row>
    <row r="508" spans="1:13" ht="16.5" x14ac:dyDescent="0.3">
      <c r="A508" s="407"/>
      <c r="B508" s="408" t="s">
        <v>11</v>
      </c>
      <c r="C508" s="409" t="s">
        <v>133</v>
      </c>
      <c r="D508" s="410">
        <f>D509+D516</f>
        <v>2445810</v>
      </c>
      <c r="E508" s="411">
        <f>E509+E516</f>
        <v>2344496</v>
      </c>
      <c r="F508" s="454">
        <f t="shared" si="24"/>
        <v>95.857650430736655</v>
      </c>
      <c r="G508" s="62"/>
      <c r="H508" s="62"/>
      <c r="I508" s="71"/>
      <c r="J508" s="62"/>
      <c r="K508" s="62"/>
      <c r="L508" s="62"/>
      <c r="M508" s="62"/>
    </row>
    <row r="509" spans="1:13" ht="16.5" x14ac:dyDescent="0.3">
      <c r="A509" s="169"/>
      <c r="B509" s="170" t="s">
        <v>117</v>
      </c>
      <c r="C509" s="171" t="s">
        <v>134</v>
      </c>
      <c r="D509" s="389">
        <f>D510+D512+D514</f>
        <v>1496810</v>
      </c>
      <c r="E509" s="390">
        <f>E510+E512+E514</f>
        <v>1411836</v>
      </c>
      <c r="F509" s="455">
        <f t="shared" si="24"/>
        <v>94.322993566317706</v>
      </c>
      <c r="G509" s="62"/>
      <c r="H509" s="62"/>
      <c r="I509" s="71"/>
      <c r="J509" s="62"/>
      <c r="K509" s="62"/>
      <c r="L509" s="62"/>
      <c r="M509" s="62"/>
    </row>
    <row r="510" spans="1:13" ht="16.5" x14ac:dyDescent="0.3">
      <c r="A510" s="173">
        <v>6</v>
      </c>
      <c r="B510" s="174" t="s">
        <v>135</v>
      </c>
      <c r="C510" s="175" t="s">
        <v>362</v>
      </c>
      <c r="D510" s="391">
        <v>1207916</v>
      </c>
      <c r="E510" s="392">
        <f>E511</f>
        <v>1142481</v>
      </c>
      <c r="F510" s="456">
        <f t="shared" si="24"/>
        <v>94.582818672821617</v>
      </c>
      <c r="G510" s="62"/>
      <c r="H510" s="62"/>
      <c r="I510" s="71"/>
      <c r="J510" s="62"/>
      <c r="K510" s="62"/>
      <c r="L510" s="62"/>
      <c r="M510" s="62"/>
    </row>
    <row r="511" spans="1:13" ht="16.5" x14ac:dyDescent="0.3">
      <c r="A511" s="156"/>
      <c r="B511" s="157" t="s">
        <v>137</v>
      </c>
      <c r="C511" s="188" t="s">
        <v>138</v>
      </c>
      <c r="D511" s="393"/>
      <c r="E511" s="293">
        <v>1142481</v>
      </c>
      <c r="F511" s="459"/>
      <c r="G511" s="62"/>
      <c r="H511" s="62"/>
      <c r="I511" s="71"/>
      <c r="J511" s="62"/>
      <c r="K511" s="62"/>
      <c r="L511" s="62"/>
      <c r="M511" s="62"/>
    </row>
    <row r="512" spans="1:13" ht="16.5" x14ac:dyDescent="0.3">
      <c r="A512" s="173">
        <v>7</v>
      </c>
      <c r="B512" s="174" t="s">
        <v>139</v>
      </c>
      <c r="C512" s="175" t="s">
        <v>140</v>
      </c>
      <c r="D512" s="391">
        <v>88100</v>
      </c>
      <c r="E512" s="392">
        <f>E513</f>
        <v>79358</v>
      </c>
      <c r="F512" s="456">
        <f t="shared" si="24"/>
        <v>90.07718501702611</v>
      </c>
      <c r="G512" s="62"/>
      <c r="H512" s="62"/>
      <c r="I512" s="71"/>
      <c r="J512" s="62"/>
      <c r="K512" s="62"/>
      <c r="L512" s="62"/>
      <c r="M512" s="62"/>
    </row>
    <row r="513" spans="1:13" ht="16.5" x14ac:dyDescent="0.3">
      <c r="A513" s="156"/>
      <c r="B513" s="157" t="s">
        <v>141</v>
      </c>
      <c r="C513" s="188" t="s">
        <v>140</v>
      </c>
      <c r="D513" s="393"/>
      <c r="E513" s="293">
        <v>79358</v>
      </c>
      <c r="F513" s="459"/>
      <c r="G513" s="62"/>
      <c r="H513" s="62"/>
      <c r="I513" s="71"/>
      <c r="J513" s="62"/>
      <c r="K513" s="62"/>
      <c r="L513" s="62"/>
      <c r="M513" s="62"/>
    </row>
    <row r="514" spans="1:13" ht="16.5" x14ac:dyDescent="0.3">
      <c r="A514" s="173">
        <v>8</v>
      </c>
      <c r="B514" s="174" t="s">
        <v>142</v>
      </c>
      <c r="C514" s="175" t="s">
        <v>143</v>
      </c>
      <c r="D514" s="391">
        <v>200794</v>
      </c>
      <c r="E514" s="392">
        <f>E515</f>
        <v>189997</v>
      </c>
      <c r="F514" s="456">
        <f t="shared" si="24"/>
        <v>94.622847296233942</v>
      </c>
      <c r="G514" s="62"/>
      <c r="H514" s="62"/>
      <c r="I514" s="71"/>
      <c r="J514" s="62"/>
      <c r="K514" s="62"/>
      <c r="L514" s="62"/>
      <c r="M514" s="62"/>
    </row>
    <row r="515" spans="1:13" ht="16.5" x14ac:dyDescent="0.3">
      <c r="A515" s="156"/>
      <c r="B515" s="157" t="s">
        <v>146</v>
      </c>
      <c r="C515" s="188" t="s">
        <v>147</v>
      </c>
      <c r="D515" s="393"/>
      <c r="E515" s="293">
        <v>189997</v>
      </c>
      <c r="F515" s="459"/>
      <c r="G515" s="62"/>
      <c r="H515" s="62"/>
      <c r="I515" s="71"/>
      <c r="J515" s="62"/>
      <c r="K515" s="62"/>
      <c r="L515" s="62"/>
      <c r="M515" s="62"/>
    </row>
    <row r="516" spans="1:13" ht="16.5" x14ac:dyDescent="0.3">
      <c r="A516" s="169"/>
      <c r="B516" s="170" t="s">
        <v>150</v>
      </c>
      <c r="C516" s="171" t="s">
        <v>151</v>
      </c>
      <c r="D516" s="389">
        <f>D517+D521+D525+D534+D535</f>
        <v>949000</v>
      </c>
      <c r="E516" s="390">
        <f>E517+E521+E525+E535</f>
        <v>932660</v>
      </c>
      <c r="F516" s="455">
        <f t="shared" si="24"/>
        <v>98.278187565858801</v>
      </c>
      <c r="G516" s="62"/>
      <c r="H516" s="62"/>
      <c r="I516" s="71"/>
      <c r="J516" s="62"/>
      <c r="K516" s="62"/>
      <c r="L516" s="62"/>
      <c r="M516" s="62"/>
    </row>
    <row r="517" spans="1:13" ht="16.5" x14ac:dyDescent="0.3">
      <c r="A517" s="173">
        <v>9</v>
      </c>
      <c r="B517" s="174" t="s">
        <v>152</v>
      </c>
      <c r="C517" s="175" t="s">
        <v>153</v>
      </c>
      <c r="D517" s="391">
        <v>10000</v>
      </c>
      <c r="E517" s="392">
        <f>E518+E519+E520</f>
        <v>4168</v>
      </c>
      <c r="F517" s="456">
        <f t="shared" si="24"/>
        <v>41.68</v>
      </c>
      <c r="G517" s="62"/>
      <c r="H517" s="62"/>
      <c r="I517" s="71"/>
      <c r="J517" s="62"/>
      <c r="K517" s="62"/>
      <c r="L517" s="62"/>
      <c r="M517" s="62"/>
    </row>
    <row r="518" spans="1:13" ht="16.5" x14ac:dyDescent="0.3">
      <c r="A518" s="156"/>
      <c r="B518" s="157" t="s">
        <v>154</v>
      </c>
      <c r="C518" s="188" t="s">
        <v>155</v>
      </c>
      <c r="D518" s="393"/>
      <c r="E518" s="293">
        <v>980</v>
      </c>
      <c r="F518" s="459"/>
      <c r="G518" s="62"/>
      <c r="H518" s="62"/>
      <c r="I518" s="71"/>
      <c r="J518" s="62"/>
      <c r="K518" s="62"/>
      <c r="L518" s="62"/>
      <c r="M518" s="62"/>
    </row>
    <row r="519" spans="1:13" ht="16.5" x14ac:dyDescent="0.3">
      <c r="A519" s="156"/>
      <c r="B519" s="157" t="s">
        <v>156</v>
      </c>
      <c r="C519" s="188" t="s">
        <v>157</v>
      </c>
      <c r="D519" s="393"/>
      <c r="E519" s="293">
        <v>2750</v>
      </c>
      <c r="F519" s="459"/>
      <c r="G519" s="62"/>
      <c r="H519" s="62"/>
      <c r="I519" s="71"/>
      <c r="J519" s="62"/>
      <c r="K519" s="62"/>
      <c r="L519" s="62"/>
      <c r="M519" s="62"/>
    </row>
    <row r="520" spans="1:13" ht="16.5" x14ac:dyDescent="0.3">
      <c r="A520" s="156"/>
      <c r="B520" s="157" t="s">
        <v>158</v>
      </c>
      <c r="C520" s="188" t="s">
        <v>659</v>
      </c>
      <c r="D520" s="393"/>
      <c r="E520" s="293">
        <v>438</v>
      </c>
      <c r="F520" s="459"/>
      <c r="G520" s="62"/>
      <c r="H520" s="62"/>
      <c r="I520" s="71"/>
      <c r="J520" s="62"/>
      <c r="K520" s="62"/>
      <c r="L520" s="62"/>
      <c r="M520" s="62"/>
    </row>
    <row r="521" spans="1:13" ht="16.5" x14ac:dyDescent="0.3">
      <c r="A521" s="173">
        <v>10</v>
      </c>
      <c r="B521" s="174" t="s">
        <v>160</v>
      </c>
      <c r="C521" s="175" t="s">
        <v>161</v>
      </c>
      <c r="D521" s="391">
        <v>114000</v>
      </c>
      <c r="E521" s="392">
        <f>E522+E523+E524</f>
        <v>115270</v>
      </c>
      <c r="F521" s="456">
        <f t="shared" si="24"/>
        <v>101.1140350877193</v>
      </c>
      <c r="G521" s="62"/>
      <c r="H521" s="62"/>
      <c r="I521" s="71"/>
      <c r="J521" s="62"/>
      <c r="K521" s="62"/>
      <c r="L521" s="62"/>
      <c r="M521" s="62"/>
    </row>
    <row r="522" spans="1:13" ht="16.5" x14ac:dyDescent="0.3">
      <c r="A522" s="156"/>
      <c r="B522" s="157" t="s">
        <v>162</v>
      </c>
      <c r="C522" s="188" t="s">
        <v>163</v>
      </c>
      <c r="D522" s="393"/>
      <c r="E522" s="293">
        <v>38313</v>
      </c>
      <c r="F522" s="459"/>
      <c r="G522" s="62"/>
      <c r="H522" s="62"/>
      <c r="I522" s="71"/>
      <c r="J522" s="62"/>
      <c r="K522" s="62"/>
      <c r="L522" s="62"/>
      <c r="M522" s="62"/>
    </row>
    <row r="523" spans="1:13" ht="16.5" x14ac:dyDescent="0.3">
      <c r="A523" s="156"/>
      <c r="B523" s="157" t="s">
        <v>166</v>
      </c>
      <c r="C523" s="188" t="s">
        <v>167</v>
      </c>
      <c r="D523" s="393"/>
      <c r="E523" s="293">
        <v>59283</v>
      </c>
      <c r="F523" s="459"/>
      <c r="G523" s="62"/>
      <c r="H523" s="62"/>
      <c r="I523" s="71"/>
      <c r="J523" s="62"/>
      <c r="K523" s="62"/>
      <c r="L523" s="62"/>
      <c r="M523" s="62"/>
    </row>
    <row r="524" spans="1:13" ht="16.5" x14ac:dyDescent="0.3">
      <c r="A524" s="156"/>
      <c r="B524" s="157" t="s">
        <v>170</v>
      </c>
      <c r="C524" s="188" t="s">
        <v>171</v>
      </c>
      <c r="D524" s="393"/>
      <c r="E524" s="293">
        <v>17674</v>
      </c>
      <c r="F524" s="459"/>
      <c r="G524" s="62"/>
      <c r="H524" s="62"/>
      <c r="I524" s="71"/>
      <c r="J524" s="62"/>
      <c r="K524" s="62"/>
      <c r="L524" s="62"/>
      <c r="M524" s="62"/>
    </row>
    <row r="525" spans="1:13" ht="16.5" x14ac:dyDescent="0.3">
      <c r="A525" s="173">
        <v>11</v>
      </c>
      <c r="B525" s="174" t="s">
        <v>172</v>
      </c>
      <c r="C525" s="175" t="s">
        <v>173</v>
      </c>
      <c r="D525" s="391">
        <v>700000</v>
      </c>
      <c r="E525" s="392">
        <f>E526+E527+E528+E529+E530+E531+E532+E533</f>
        <v>690488</v>
      </c>
      <c r="F525" s="456">
        <f t="shared" si="24"/>
        <v>98.641142857142867</v>
      </c>
      <c r="G525" s="62"/>
      <c r="H525" s="62"/>
      <c r="I525" s="71"/>
      <c r="J525" s="62"/>
      <c r="K525" s="62"/>
      <c r="L525" s="62"/>
      <c r="M525" s="62"/>
    </row>
    <row r="526" spans="1:13" ht="16.5" x14ac:dyDescent="0.3">
      <c r="A526" s="156"/>
      <c r="B526" s="157" t="s">
        <v>174</v>
      </c>
      <c r="C526" s="188" t="s">
        <v>175</v>
      </c>
      <c r="D526" s="393"/>
      <c r="E526" s="293">
        <f>-22968+75503</f>
        <v>52535</v>
      </c>
      <c r="F526" s="459"/>
      <c r="G526" s="62"/>
      <c r="H526" s="62"/>
      <c r="I526" s="71"/>
      <c r="J526" s="62"/>
      <c r="K526" s="62"/>
      <c r="L526" s="62"/>
      <c r="M526" s="62"/>
    </row>
    <row r="527" spans="1:13" ht="16.5" x14ac:dyDescent="0.3">
      <c r="A527" s="156"/>
      <c r="B527" s="157" t="s">
        <v>176</v>
      </c>
      <c r="C527" s="188" t="s">
        <v>177</v>
      </c>
      <c r="D527" s="393"/>
      <c r="E527" s="293">
        <v>11498</v>
      </c>
      <c r="F527" s="459"/>
      <c r="G527" s="71"/>
      <c r="H527" s="71"/>
      <c r="I527" s="62"/>
      <c r="J527" s="62"/>
      <c r="K527" s="62"/>
      <c r="L527" s="62"/>
      <c r="M527" s="62"/>
    </row>
    <row r="528" spans="1:13" ht="16.5" x14ac:dyDescent="0.3">
      <c r="A528" s="156"/>
      <c r="B528" s="157" t="s">
        <v>178</v>
      </c>
      <c r="C528" s="188" t="s">
        <v>179</v>
      </c>
      <c r="D528" s="393"/>
      <c r="E528" s="293">
        <v>75586</v>
      </c>
      <c r="F528" s="459"/>
      <c r="G528" s="71"/>
      <c r="H528" s="71"/>
      <c r="I528" s="62"/>
      <c r="J528" s="62"/>
      <c r="K528" s="62"/>
      <c r="L528" s="62"/>
      <c r="M528" s="62"/>
    </row>
    <row r="529" spans="1:13" ht="16.5" x14ac:dyDescent="0.3">
      <c r="A529" s="156"/>
      <c r="B529" s="157" t="s">
        <v>180</v>
      </c>
      <c r="C529" s="188" t="s">
        <v>181</v>
      </c>
      <c r="D529" s="393"/>
      <c r="E529" s="293">
        <v>24117</v>
      </c>
      <c r="F529" s="459"/>
      <c r="G529" s="71"/>
      <c r="H529" s="71"/>
      <c r="I529" s="62"/>
      <c r="J529" s="62"/>
      <c r="K529" s="62"/>
      <c r="L529" s="62"/>
      <c r="M529" s="62"/>
    </row>
    <row r="530" spans="1:13" ht="16.5" x14ac:dyDescent="0.3">
      <c r="A530" s="156"/>
      <c r="B530" s="157" t="s">
        <v>182</v>
      </c>
      <c r="C530" s="188" t="s">
        <v>183</v>
      </c>
      <c r="D530" s="393"/>
      <c r="E530" s="293">
        <v>3500</v>
      </c>
      <c r="F530" s="459"/>
      <c r="G530" s="71"/>
      <c r="H530" s="71"/>
      <c r="I530" s="62"/>
      <c r="J530" s="62"/>
      <c r="K530" s="62"/>
      <c r="L530" s="62"/>
      <c r="M530" s="62"/>
    </row>
    <row r="531" spans="1:13" ht="16.5" x14ac:dyDescent="0.3">
      <c r="A531" s="156"/>
      <c r="B531" s="157" t="s">
        <v>186</v>
      </c>
      <c r="C531" s="188" t="s">
        <v>187</v>
      </c>
      <c r="D531" s="393"/>
      <c r="E531" s="293">
        <v>399724</v>
      </c>
      <c r="F531" s="459"/>
      <c r="G531" s="71"/>
      <c r="H531" s="71"/>
      <c r="I531" s="62"/>
      <c r="J531" s="62"/>
      <c r="K531" s="62"/>
      <c r="L531" s="62"/>
      <c r="M531" s="62"/>
    </row>
    <row r="532" spans="1:13" ht="16.5" x14ac:dyDescent="0.3">
      <c r="A532" s="156"/>
      <c r="B532" s="157" t="s">
        <v>188</v>
      </c>
      <c r="C532" s="188" t="s">
        <v>189</v>
      </c>
      <c r="D532" s="393"/>
      <c r="E532" s="293">
        <v>37288</v>
      </c>
      <c r="F532" s="459"/>
      <c r="G532" s="71"/>
      <c r="H532" s="71"/>
      <c r="I532" s="62"/>
      <c r="J532" s="62"/>
      <c r="K532" s="62"/>
      <c r="L532" s="62"/>
      <c r="M532" s="62"/>
    </row>
    <row r="533" spans="1:13" ht="16.5" x14ac:dyDescent="0.3">
      <c r="A533" s="156"/>
      <c r="B533" s="157" t="s">
        <v>190</v>
      </c>
      <c r="C533" s="188" t="s">
        <v>191</v>
      </c>
      <c r="D533" s="393"/>
      <c r="E533" s="293">
        <v>86240</v>
      </c>
      <c r="F533" s="459"/>
      <c r="G533" s="71"/>
      <c r="H533" s="71"/>
      <c r="I533" s="62"/>
      <c r="J533" s="62"/>
      <c r="K533" s="62"/>
      <c r="L533" s="62"/>
      <c r="M533" s="62"/>
    </row>
    <row r="534" spans="1:13" ht="16.5" x14ac:dyDescent="0.3">
      <c r="A534" s="173"/>
      <c r="B534" s="174" t="s">
        <v>436</v>
      </c>
      <c r="C534" s="175" t="s">
        <v>437</v>
      </c>
      <c r="D534" s="391">
        <v>0</v>
      </c>
      <c r="E534" s="392">
        <v>0</v>
      </c>
      <c r="F534" s="456" t="s">
        <v>439</v>
      </c>
      <c r="G534" s="71"/>
      <c r="H534" s="71"/>
      <c r="I534" s="62"/>
      <c r="J534" s="62"/>
      <c r="K534" s="62"/>
      <c r="L534" s="62"/>
      <c r="M534" s="62"/>
    </row>
    <row r="535" spans="1:13" ht="16.5" x14ac:dyDescent="0.3">
      <c r="A535" s="173">
        <v>13</v>
      </c>
      <c r="B535" s="174" t="s">
        <v>192</v>
      </c>
      <c r="C535" s="175" t="s">
        <v>193</v>
      </c>
      <c r="D535" s="391">
        <v>125000</v>
      </c>
      <c r="E535" s="392">
        <f>E537+E538+E539+E540+E536</f>
        <v>122734</v>
      </c>
      <c r="F535" s="456">
        <f t="shared" ref="F535:F588" si="25">E535/D535*100</f>
        <v>98.18719999999999</v>
      </c>
      <c r="G535" s="71"/>
      <c r="H535" s="71"/>
      <c r="I535" s="62"/>
      <c r="J535" s="62"/>
      <c r="K535" s="62"/>
      <c r="L535" s="62"/>
      <c r="M535" s="62"/>
    </row>
    <row r="536" spans="1:13" s="5" customFormat="1" ht="16.5" x14ac:dyDescent="0.3">
      <c r="A536" s="156"/>
      <c r="B536" s="157" t="s">
        <v>196</v>
      </c>
      <c r="C536" s="188" t="s">
        <v>668</v>
      </c>
      <c r="D536" s="393"/>
      <c r="E536" s="293">
        <v>16515</v>
      </c>
      <c r="F536" s="160"/>
      <c r="G536" s="323"/>
      <c r="H536" s="323"/>
      <c r="I536" s="189"/>
      <c r="J536" s="189"/>
      <c r="K536" s="189"/>
      <c r="L536" s="189"/>
      <c r="M536" s="189"/>
    </row>
    <row r="537" spans="1:13" ht="16.5" x14ac:dyDescent="0.3">
      <c r="A537" s="156"/>
      <c r="B537" s="157" t="s">
        <v>198</v>
      </c>
      <c r="C537" s="188" t="s">
        <v>199</v>
      </c>
      <c r="D537" s="393"/>
      <c r="E537" s="293">
        <v>28161</v>
      </c>
      <c r="F537" s="459"/>
      <c r="G537" s="71"/>
      <c r="H537" s="71"/>
      <c r="I537" s="62"/>
      <c r="J537" s="62"/>
      <c r="K537" s="62"/>
      <c r="L537" s="62"/>
      <c r="M537" s="62"/>
    </row>
    <row r="538" spans="1:13" ht="16.5" x14ac:dyDescent="0.3">
      <c r="A538" s="156"/>
      <c r="B538" s="157" t="s">
        <v>200</v>
      </c>
      <c r="C538" s="188" t="s">
        <v>363</v>
      </c>
      <c r="D538" s="393"/>
      <c r="E538" s="293">
        <v>15000</v>
      </c>
      <c r="F538" s="459"/>
      <c r="G538" s="71"/>
      <c r="H538" s="71"/>
      <c r="I538" s="62"/>
      <c r="J538" s="62"/>
      <c r="K538" s="62"/>
      <c r="L538" s="62"/>
      <c r="M538" s="62"/>
    </row>
    <row r="539" spans="1:13" ht="16.5" x14ac:dyDescent="0.3">
      <c r="A539" s="156"/>
      <c r="B539" s="157" t="s">
        <v>202</v>
      </c>
      <c r="C539" s="188" t="s">
        <v>364</v>
      </c>
      <c r="D539" s="393"/>
      <c r="E539" s="293">
        <v>60079</v>
      </c>
      <c r="F539" s="459"/>
      <c r="G539" s="71"/>
      <c r="H539" s="71"/>
      <c r="I539" s="62"/>
      <c r="J539" s="62"/>
      <c r="K539" s="62"/>
      <c r="L539" s="62"/>
      <c r="M539" s="62"/>
    </row>
    <row r="540" spans="1:13" ht="16.5" x14ac:dyDescent="0.3">
      <c r="A540" s="156"/>
      <c r="B540" s="157" t="s">
        <v>204</v>
      </c>
      <c r="C540" s="188" t="s">
        <v>193</v>
      </c>
      <c r="D540" s="393"/>
      <c r="E540" s="293">
        <v>2979</v>
      </c>
      <c r="F540" s="459"/>
      <c r="G540" s="71"/>
      <c r="H540" s="71"/>
      <c r="I540" s="62"/>
      <c r="J540" s="62"/>
      <c r="K540" s="62"/>
      <c r="L540" s="62"/>
      <c r="M540" s="62"/>
    </row>
    <row r="541" spans="1:13" ht="16.5" x14ac:dyDescent="0.3">
      <c r="A541" s="180"/>
      <c r="B541" s="178"/>
      <c r="C541" s="126"/>
      <c r="D541" s="394"/>
      <c r="E541" s="395"/>
      <c r="F541" s="459"/>
      <c r="G541" s="71"/>
      <c r="H541" s="71"/>
      <c r="I541" s="62"/>
      <c r="J541" s="62"/>
      <c r="K541" s="62"/>
      <c r="L541" s="62"/>
      <c r="M541" s="62"/>
    </row>
    <row r="542" spans="1:13" ht="16.5" x14ac:dyDescent="0.3">
      <c r="A542" s="180"/>
      <c r="B542" s="178"/>
      <c r="C542" s="126" t="s">
        <v>610</v>
      </c>
      <c r="D542" s="396">
        <f>D545</f>
        <v>69782</v>
      </c>
      <c r="E542" s="399">
        <f>E545</f>
        <v>69244</v>
      </c>
      <c r="F542" s="459">
        <f t="shared" si="25"/>
        <v>99.229027542919383</v>
      </c>
      <c r="G542" s="71"/>
      <c r="H542" s="71"/>
      <c r="I542" s="62"/>
      <c r="J542" s="62"/>
      <c r="K542" s="62"/>
      <c r="L542" s="62"/>
      <c r="M542" s="62"/>
    </row>
    <row r="543" spans="1:13" ht="16.5" x14ac:dyDescent="0.3">
      <c r="A543" s="404"/>
      <c r="B543" s="405"/>
      <c r="C543" s="376" t="s">
        <v>346</v>
      </c>
      <c r="D543" s="377"/>
      <c r="E543" s="378"/>
      <c r="F543" s="453"/>
      <c r="G543" s="71"/>
      <c r="H543" s="71"/>
      <c r="I543" s="62"/>
      <c r="J543" s="62"/>
      <c r="K543" s="62"/>
      <c r="L543" s="62"/>
      <c r="M543" s="62"/>
    </row>
    <row r="544" spans="1:13" ht="16.5" x14ac:dyDescent="0.3">
      <c r="A544" s="404"/>
      <c r="B544" s="375" t="s">
        <v>115</v>
      </c>
      <c r="C544" s="376" t="s">
        <v>116</v>
      </c>
      <c r="D544" s="377">
        <v>69782</v>
      </c>
      <c r="E544" s="378">
        <v>69244</v>
      </c>
      <c r="F544" s="453">
        <f t="shared" si="25"/>
        <v>99.229027542919383</v>
      </c>
      <c r="G544" s="71"/>
      <c r="H544" s="71"/>
      <c r="I544" s="62"/>
      <c r="J544" s="62"/>
      <c r="K544" s="62"/>
      <c r="L544" s="62"/>
      <c r="M544" s="62"/>
    </row>
    <row r="545" spans="1:13" ht="16.5" x14ac:dyDescent="0.3">
      <c r="A545" s="226"/>
      <c r="B545" s="166" t="s">
        <v>13</v>
      </c>
      <c r="C545" s="167" t="s">
        <v>245</v>
      </c>
      <c r="D545" s="387">
        <f>D549+D546</f>
        <v>69782</v>
      </c>
      <c r="E545" s="388">
        <f>E546+E549</f>
        <v>69244</v>
      </c>
      <c r="F545" s="454">
        <f t="shared" si="25"/>
        <v>99.229027542919383</v>
      </c>
      <c r="G545" s="71"/>
      <c r="H545" s="71"/>
      <c r="I545" s="62"/>
      <c r="J545" s="62"/>
      <c r="K545" s="62"/>
      <c r="L545" s="62"/>
      <c r="M545" s="62"/>
    </row>
    <row r="546" spans="1:13" ht="16.5" x14ac:dyDescent="0.3">
      <c r="A546" s="204"/>
      <c r="B546" s="170" t="s">
        <v>119</v>
      </c>
      <c r="C546" s="171" t="s">
        <v>583</v>
      </c>
      <c r="D546" s="389">
        <f>D547</f>
        <v>5000</v>
      </c>
      <c r="E546" s="390">
        <f>E547</f>
        <v>4462</v>
      </c>
      <c r="F546" s="455">
        <f t="shared" si="25"/>
        <v>89.24</v>
      </c>
      <c r="G546" s="71"/>
      <c r="H546" s="71"/>
      <c r="I546" s="62"/>
      <c r="J546" s="62"/>
      <c r="K546" s="62"/>
      <c r="L546" s="62"/>
      <c r="M546" s="62"/>
    </row>
    <row r="547" spans="1:13" ht="16.5" x14ac:dyDescent="0.3">
      <c r="A547" s="173"/>
      <c r="B547" s="174" t="s">
        <v>568</v>
      </c>
      <c r="C547" s="175" t="s">
        <v>582</v>
      </c>
      <c r="D547" s="391">
        <v>5000</v>
      </c>
      <c r="E547" s="412">
        <f>E548</f>
        <v>4462</v>
      </c>
      <c r="F547" s="456">
        <f t="shared" si="25"/>
        <v>89.24</v>
      </c>
      <c r="G547" s="71"/>
      <c r="H547" s="71"/>
      <c r="I547" s="62"/>
      <c r="J547" s="62"/>
      <c r="K547" s="62"/>
      <c r="L547" s="62"/>
      <c r="M547" s="62"/>
    </row>
    <row r="548" spans="1:13" ht="16.5" x14ac:dyDescent="0.3">
      <c r="A548" s="156"/>
      <c r="B548" s="157" t="s">
        <v>665</v>
      </c>
      <c r="C548" s="188" t="s">
        <v>582</v>
      </c>
      <c r="D548" s="380"/>
      <c r="E548" s="293">
        <v>4462</v>
      </c>
      <c r="F548" s="459"/>
      <c r="G548" s="71"/>
      <c r="H548" s="71"/>
      <c r="I548" s="62"/>
      <c r="J548" s="62"/>
      <c r="K548" s="62"/>
      <c r="L548" s="62"/>
      <c r="M548" s="62"/>
    </row>
    <row r="549" spans="1:13" ht="16.5" x14ac:dyDescent="0.3">
      <c r="A549" s="204"/>
      <c r="B549" s="170" t="s">
        <v>121</v>
      </c>
      <c r="C549" s="171" t="s">
        <v>248</v>
      </c>
      <c r="D549" s="389">
        <f>D550+D553</f>
        <v>64782</v>
      </c>
      <c r="E549" s="390">
        <f>E550+E553</f>
        <v>64782</v>
      </c>
      <c r="F549" s="455">
        <f t="shared" si="25"/>
        <v>100</v>
      </c>
      <c r="G549" s="62"/>
      <c r="H549" s="62"/>
      <c r="I549" s="62"/>
      <c r="J549" s="62"/>
      <c r="K549" s="62"/>
      <c r="L549" s="62"/>
      <c r="M549" s="62"/>
    </row>
    <row r="550" spans="1:13" ht="16.5" x14ac:dyDescent="0.3">
      <c r="A550" s="173">
        <v>15</v>
      </c>
      <c r="B550" s="174" t="s">
        <v>253</v>
      </c>
      <c r="C550" s="175" t="s">
        <v>254</v>
      </c>
      <c r="D550" s="391">
        <v>17910</v>
      </c>
      <c r="E550" s="392">
        <f>E551+E552</f>
        <v>17910</v>
      </c>
      <c r="F550" s="456">
        <f t="shared" si="25"/>
        <v>100</v>
      </c>
      <c r="G550" s="62"/>
      <c r="H550" s="62"/>
      <c r="I550" s="62"/>
      <c r="J550" s="62"/>
      <c r="K550" s="62"/>
      <c r="L550" s="62"/>
      <c r="M550" s="62"/>
    </row>
    <row r="551" spans="1:13" ht="16.5" x14ac:dyDescent="0.3">
      <c r="A551" s="156"/>
      <c r="B551" s="157" t="s">
        <v>255</v>
      </c>
      <c r="C551" s="188" t="s">
        <v>256</v>
      </c>
      <c r="D551" s="393"/>
      <c r="E551" s="293">
        <v>14050</v>
      </c>
      <c r="F551" s="459"/>
      <c r="G551" s="62"/>
      <c r="H551" s="62"/>
      <c r="I551" s="62"/>
      <c r="J551" s="62"/>
      <c r="K551" s="62"/>
      <c r="L551" s="62"/>
      <c r="M551" s="62"/>
    </row>
    <row r="552" spans="1:13" ht="16.5" x14ac:dyDescent="0.3">
      <c r="A552" s="156"/>
      <c r="B552" s="157" t="s">
        <v>257</v>
      </c>
      <c r="C552" s="188" t="s">
        <v>365</v>
      </c>
      <c r="D552" s="393"/>
      <c r="E552" s="293">
        <v>3860</v>
      </c>
      <c r="F552" s="459"/>
      <c r="G552" s="62"/>
      <c r="H552" s="62"/>
      <c r="I552" s="62"/>
      <c r="J552" s="62"/>
      <c r="K552" s="62"/>
      <c r="L552" s="62"/>
      <c r="M552" s="62"/>
    </row>
    <row r="553" spans="1:13" ht="16.5" x14ac:dyDescent="0.3">
      <c r="A553" s="173"/>
      <c r="B553" s="174" t="s">
        <v>259</v>
      </c>
      <c r="C553" s="175" t="s">
        <v>584</v>
      </c>
      <c r="D553" s="391">
        <v>46872</v>
      </c>
      <c r="E553" s="392">
        <f>E554</f>
        <v>46872</v>
      </c>
      <c r="F553" s="456">
        <f t="shared" si="25"/>
        <v>100</v>
      </c>
      <c r="G553" s="62"/>
      <c r="H553" s="62"/>
      <c r="I553" s="62"/>
      <c r="J553" s="62"/>
      <c r="K553" s="62"/>
      <c r="L553" s="62"/>
      <c r="M553" s="62"/>
    </row>
    <row r="554" spans="1:13" ht="16.5" x14ac:dyDescent="0.3">
      <c r="A554" s="156"/>
      <c r="B554" s="157" t="s">
        <v>667</v>
      </c>
      <c r="C554" s="188" t="s">
        <v>666</v>
      </c>
      <c r="D554" s="393"/>
      <c r="E554" s="293">
        <v>46872</v>
      </c>
      <c r="F554" s="459"/>
      <c r="G554" s="62"/>
      <c r="H554" s="62"/>
      <c r="I554" s="62"/>
      <c r="J554" s="62"/>
      <c r="K554" s="62"/>
      <c r="L554" s="62"/>
      <c r="M554" s="62"/>
    </row>
    <row r="555" spans="1:13" ht="16.5" x14ac:dyDescent="0.3">
      <c r="A555" s="156"/>
      <c r="B555" s="157"/>
      <c r="C555" s="188"/>
      <c r="D555" s="393"/>
      <c r="E555" s="293"/>
      <c r="F555" s="459"/>
      <c r="G555" s="62"/>
      <c r="H555" s="62"/>
      <c r="I555" s="62"/>
      <c r="J555" s="62"/>
      <c r="K555" s="62"/>
      <c r="L555" s="62"/>
      <c r="M555" s="62"/>
    </row>
    <row r="556" spans="1:13" ht="16.5" x14ac:dyDescent="0.3">
      <c r="A556" s="156"/>
      <c r="B556" s="157"/>
      <c r="C556" s="188" t="s">
        <v>611</v>
      </c>
      <c r="D556" s="380">
        <f>D559</f>
        <v>50000</v>
      </c>
      <c r="E556" s="293">
        <f>E559</f>
        <v>0</v>
      </c>
      <c r="F556" s="459">
        <f t="shared" si="25"/>
        <v>0</v>
      </c>
      <c r="G556" s="62"/>
      <c r="H556" s="62"/>
      <c r="I556" s="62"/>
      <c r="J556" s="62"/>
      <c r="K556" s="62"/>
      <c r="L556" s="62"/>
      <c r="M556" s="62"/>
    </row>
    <row r="557" spans="1:13" ht="16.5" x14ac:dyDescent="0.3">
      <c r="A557" s="404"/>
      <c r="B557" s="405"/>
      <c r="C557" s="376" t="s">
        <v>346</v>
      </c>
      <c r="D557" s="377"/>
      <c r="E557" s="378"/>
      <c r="F557" s="453"/>
      <c r="G557" s="62"/>
      <c r="H557" s="62"/>
      <c r="I557" s="62"/>
      <c r="J557" s="62"/>
      <c r="K557" s="62"/>
      <c r="L557" s="62"/>
      <c r="M557" s="62"/>
    </row>
    <row r="558" spans="1:13" ht="16.5" x14ac:dyDescent="0.3">
      <c r="A558" s="404"/>
      <c r="B558" s="375" t="s">
        <v>115</v>
      </c>
      <c r="C558" s="376" t="s">
        <v>116</v>
      </c>
      <c r="D558" s="377">
        <v>50000</v>
      </c>
      <c r="E558" s="378">
        <v>0</v>
      </c>
      <c r="F558" s="453">
        <f t="shared" si="25"/>
        <v>0</v>
      </c>
      <c r="G558" s="62"/>
      <c r="H558" s="62"/>
      <c r="I558" s="62"/>
      <c r="J558" s="62"/>
      <c r="K558" s="62"/>
      <c r="L558" s="62"/>
      <c r="M558" s="62"/>
    </row>
    <row r="559" spans="1:13" ht="16.5" x14ac:dyDescent="0.3">
      <c r="A559" s="226"/>
      <c r="B559" s="166" t="s">
        <v>11</v>
      </c>
      <c r="C559" s="167" t="s">
        <v>133</v>
      </c>
      <c r="D559" s="387">
        <f>D560</f>
        <v>50000</v>
      </c>
      <c r="E559" s="413">
        <f>E560</f>
        <v>0</v>
      </c>
      <c r="F559" s="454">
        <f t="shared" si="25"/>
        <v>0</v>
      </c>
      <c r="G559" s="62"/>
      <c r="H559" s="62"/>
      <c r="I559" s="62"/>
      <c r="J559" s="62"/>
      <c r="K559" s="62"/>
      <c r="L559" s="62"/>
      <c r="M559" s="62"/>
    </row>
    <row r="560" spans="1:13" ht="16.5" x14ac:dyDescent="0.3">
      <c r="A560" s="204"/>
      <c r="B560" s="170" t="s">
        <v>150</v>
      </c>
      <c r="C560" s="171" t="s">
        <v>292</v>
      </c>
      <c r="D560" s="389">
        <f>D561</f>
        <v>50000</v>
      </c>
      <c r="E560" s="414">
        <f>E561</f>
        <v>0</v>
      </c>
      <c r="F560" s="455">
        <f t="shared" si="25"/>
        <v>0</v>
      </c>
      <c r="G560" s="62"/>
      <c r="H560" s="62"/>
      <c r="I560" s="62"/>
      <c r="J560" s="62"/>
      <c r="K560" s="62"/>
      <c r="L560" s="62"/>
      <c r="M560" s="62"/>
    </row>
    <row r="561" spans="1:13" ht="16.5" x14ac:dyDescent="0.3">
      <c r="A561" s="173"/>
      <c r="B561" s="174" t="s">
        <v>192</v>
      </c>
      <c r="C561" s="175" t="s">
        <v>193</v>
      </c>
      <c r="D561" s="391">
        <v>50000</v>
      </c>
      <c r="E561" s="392">
        <v>0</v>
      </c>
      <c r="F561" s="456">
        <f t="shared" si="25"/>
        <v>0</v>
      </c>
      <c r="G561" s="62"/>
      <c r="H561" s="62"/>
      <c r="I561" s="62"/>
      <c r="J561" s="62"/>
      <c r="K561" s="62"/>
      <c r="L561" s="62"/>
      <c r="M561" s="62"/>
    </row>
    <row r="562" spans="1:13" ht="16.5" x14ac:dyDescent="0.3">
      <c r="A562" s="180"/>
      <c r="B562" s="178"/>
      <c r="C562" s="126"/>
      <c r="D562" s="394"/>
      <c r="E562" s="395"/>
      <c r="F562" s="459"/>
      <c r="G562" s="62"/>
      <c r="H562" s="62"/>
      <c r="I562" s="62"/>
      <c r="J562" s="62"/>
      <c r="K562" s="62"/>
      <c r="L562" s="62"/>
      <c r="M562" s="62"/>
    </row>
    <row r="563" spans="1:13" ht="16.5" x14ac:dyDescent="0.3">
      <c r="A563" s="180"/>
      <c r="B563" s="178"/>
      <c r="C563" s="126" t="s">
        <v>612</v>
      </c>
      <c r="D563" s="396">
        <f>D566</f>
        <v>88433</v>
      </c>
      <c r="E563" s="399">
        <f>E566</f>
        <v>87667</v>
      </c>
      <c r="F563" s="459">
        <f t="shared" si="25"/>
        <v>99.133807515294052</v>
      </c>
      <c r="G563" s="62"/>
      <c r="H563" s="62"/>
      <c r="I563" s="62"/>
      <c r="J563" s="62"/>
      <c r="K563" s="62"/>
      <c r="L563" s="62"/>
      <c r="M563" s="62"/>
    </row>
    <row r="564" spans="1:13" ht="16.5" x14ac:dyDescent="0.3">
      <c r="A564" s="404"/>
      <c r="B564" s="405"/>
      <c r="C564" s="376" t="s">
        <v>346</v>
      </c>
      <c r="D564" s="377"/>
      <c r="E564" s="378"/>
      <c r="F564" s="453"/>
      <c r="G564" s="62"/>
      <c r="H564" s="62"/>
      <c r="I564" s="62"/>
      <c r="J564" s="62"/>
      <c r="K564" s="62"/>
      <c r="L564" s="62"/>
      <c r="M564" s="62"/>
    </row>
    <row r="565" spans="1:13" ht="16.5" x14ac:dyDescent="0.3">
      <c r="A565" s="404"/>
      <c r="B565" s="375" t="s">
        <v>115</v>
      </c>
      <c r="C565" s="376" t="s">
        <v>116</v>
      </c>
      <c r="D565" s="377">
        <v>88433</v>
      </c>
      <c r="E565" s="378">
        <v>87667</v>
      </c>
      <c r="F565" s="453">
        <f t="shared" si="25"/>
        <v>99.133807515294052</v>
      </c>
      <c r="G565" s="62"/>
      <c r="H565" s="62"/>
      <c r="I565" s="62"/>
      <c r="J565" s="62"/>
      <c r="K565" s="62"/>
      <c r="L565" s="62"/>
      <c r="M565" s="62"/>
    </row>
    <row r="566" spans="1:13" ht="16.5" x14ac:dyDescent="0.3">
      <c r="A566" s="165"/>
      <c r="B566" s="166" t="s">
        <v>11</v>
      </c>
      <c r="C566" s="167" t="s">
        <v>133</v>
      </c>
      <c r="D566" s="387">
        <f>D567</f>
        <v>88433</v>
      </c>
      <c r="E566" s="388">
        <f>E567</f>
        <v>87667</v>
      </c>
      <c r="F566" s="454">
        <f t="shared" si="25"/>
        <v>99.133807515294052</v>
      </c>
      <c r="G566" s="62"/>
      <c r="H566" s="62"/>
      <c r="I566" s="62"/>
      <c r="J566" s="62"/>
      <c r="K566" s="62"/>
      <c r="L566" s="62"/>
      <c r="M566" s="62"/>
    </row>
    <row r="567" spans="1:13" ht="16.5" x14ac:dyDescent="0.3">
      <c r="A567" s="169"/>
      <c r="B567" s="170" t="s">
        <v>205</v>
      </c>
      <c r="C567" s="171" t="s">
        <v>206</v>
      </c>
      <c r="D567" s="389">
        <f>D568+D570</f>
        <v>88433</v>
      </c>
      <c r="E567" s="390">
        <f>E568+E570</f>
        <v>87667</v>
      </c>
      <c r="F567" s="455">
        <f t="shared" si="25"/>
        <v>99.133807515294052</v>
      </c>
      <c r="G567" s="62"/>
      <c r="H567" s="62"/>
      <c r="I567" s="62"/>
      <c r="J567" s="62"/>
      <c r="K567" s="62"/>
      <c r="L567" s="62"/>
      <c r="M567" s="62"/>
    </row>
    <row r="568" spans="1:13" ht="16.5" x14ac:dyDescent="0.3">
      <c r="A568" s="173">
        <v>16</v>
      </c>
      <c r="B568" s="174" t="s">
        <v>207</v>
      </c>
      <c r="C568" s="175" t="s">
        <v>208</v>
      </c>
      <c r="D568" s="391">
        <v>66433</v>
      </c>
      <c r="E568" s="392">
        <f>E569</f>
        <v>66433</v>
      </c>
      <c r="F568" s="456">
        <f t="shared" si="25"/>
        <v>100</v>
      </c>
      <c r="G568" s="62"/>
      <c r="H568" s="62"/>
      <c r="I568" s="62"/>
      <c r="J568" s="62"/>
      <c r="K568" s="62"/>
      <c r="L568" s="62"/>
      <c r="M568" s="62"/>
    </row>
    <row r="569" spans="1:13" ht="16.5" x14ac:dyDescent="0.3">
      <c r="A569" s="156"/>
      <c r="B569" s="157" t="s">
        <v>209</v>
      </c>
      <c r="C569" s="188" t="s">
        <v>210</v>
      </c>
      <c r="D569" s="393"/>
      <c r="E569" s="293">
        <v>66433</v>
      </c>
      <c r="F569" s="459"/>
      <c r="G569" s="62"/>
      <c r="H569" s="62"/>
      <c r="I569" s="62"/>
      <c r="J569" s="62"/>
      <c r="K569" s="62"/>
      <c r="L569" s="62"/>
      <c r="M569" s="62"/>
    </row>
    <row r="570" spans="1:13" ht="16.5" x14ac:dyDescent="0.3">
      <c r="A570" s="173">
        <v>17</v>
      </c>
      <c r="B570" s="174" t="s">
        <v>211</v>
      </c>
      <c r="C570" s="175" t="s">
        <v>212</v>
      </c>
      <c r="D570" s="391">
        <v>22000</v>
      </c>
      <c r="E570" s="392">
        <f>E571+E572</f>
        <v>21234</v>
      </c>
      <c r="F570" s="456">
        <f t="shared" si="25"/>
        <v>96.518181818181816</v>
      </c>
      <c r="G570" s="62"/>
      <c r="H570" s="62"/>
      <c r="I570" s="62"/>
      <c r="J570" s="62"/>
      <c r="K570" s="62"/>
      <c r="L570" s="62"/>
      <c r="M570" s="62"/>
    </row>
    <row r="571" spans="1:13" ht="16.5" x14ac:dyDescent="0.3">
      <c r="A571" s="156"/>
      <c r="B571" s="157" t="s">
        <v>213</v>
      </c>
      <c r="C571" s="188" t="s">
        <v>366</v>
      </c>
      <c r="D571" s="393"/>
      <c r="E571" s="293">
        <v>20875</v>
      </c>
      <c r="F571" s="459"/>
      <c r="G571" s="62"/>
      <c r="H571" s="62"/>
      <c r="I571" s="62"/>
      <c r="J571" s="62"/>
      <c r="K571" s="62"/>
      <c r="L571" s="62"/>
      <c r="M571" s="62"/>
    </row>
    <row r="572" spans="1:13" ht="16.5" x14ac:dyDescent="0.3">
      <c r="A572" s="156"/>
      <c r="B572" s="157" t="s">
        <v>215</v>
      </c>
      <c r="C572" s="188" t="s">
        <v>367</v>
      </c>
      <c r="D572" s="393"/>
      <c r="E572" s="293">
        <v>359</v>
      </c>
      <c r="F572" s="459"/>
      <c r="G572" s="62"/>
      <c r="H572" s="62"/>
      <c r="I572" s="62"/>
      <c r="J572" s="62"/>
      <c r="K572" s="62"/>
      <c r="L572" s="62"/>
      <c r="M572" s="62"/>
    </row>
    <row r="573" spans="1:13" ht="16.5" x14ac:dyDescent="0.3">
      <c r="A573" s="156"/>
      <c r="B573" s="157"/>
      <c r="C573" s="188"/>
      <c r="D573" s="393"/>
      <c r="E573" s="293"/>
      <c r="F573" s="459"/>
      <c r="G573" s="62"/>
      <c r="H573" s="62"/>
      <c r="I573" s="62"/>
      <c r="J573" s="62"/>
      <c r="K573" s="62"/>
      <c r="L573" s="62"/>
      <c r="M573" s="62"/>
    </row>
    <row r="574" spans="1:13" ht="16.5" x14ac:dyDescent="0.3">
      <c r="A574" s="30"/>
      <c r="B574" s="31"/>
      <c r="C574" s="32" t="s">
        <v>585</v>
      </c>
      <c r="D574" s="33">
        <f>D577</f>
        <v>444445</v>
      </c>
      <c r="E574" s="33">
        <f>E577</f>
        <v>444445</v>
      </c>
      <c r="F574" s="459">
        <f t="shared" si="25"/>
        <v>100</v>
      </c>
      <c r="G574" s="62"/>
      <c r="H574" s="62"/>
      <c r="I574" s="62"/>
      <c r="J574" s="62"/>
      <c r="K574" s="62"/>
      <c r="L574" s="62"/>
      <c r="M574" s="62"/>
    </row>
    <row r="575" spans="1:13" ht="16.5" x14ac:dyDescent="0.3">
      <c r="A575" s="404"/>
      <c r="B575" s="405"/>
      <c r="C575" s="376" t="s">
        <v>346</v>
      </c>
      <c r="D575" s="377"/>
      <c r="E575" s="378"/>
      <c r="F575" s="453"/>
      <c r="G575" s="62"/>
      <c r="H575" s="62"/>
      <c r="I575" s="62"/>
      <c r="J575" s="62"/>
      <c r="K575" s="62"/>
      <c r="L575" s="62"/>
      <c r="M575" s="62"/>
    </row>
    <row r="576" spans="1:13" ht="16.5" x14ac:dyDescent="0.3">
      <c r="A576" s="404"/>
      <c r="B576" s="375" t="s">
        <v>115</v>
      </c>
      <c r="C576" s="376" t="s">
        <v>116</v>
      </c>
      <c r="D576" s="377">
        <v>444445</v>
      </c>
      <c r="E576" s="378">
        <f>E577</f>
        <v>444445</v>
      </c>
      <c r="F576" s="453">
        <f t="shared" si="25"/>
        <v>100</v>
      </c>
      <c r="G576" s="62"/>
      <c r="H576" s="62"/>
      <c r="I576" s="62"/>
      <c r="J576" s="62"/>
      <c r="K576" s="62"/>
      <c r="L576" s="62"/>
      <c r="M576" s="62"/>
    </row>
    <row r="577" spans="1:13" ht="16.5" x14ac:dyDescent="0.3">
      <c r="A577" s="35"/>
      <c r="B577" s="36" t="s">
        <v>313</v>
      </c>
      <c r="C577" s="37" t="s">
        <v>586</v>
      </c>
      <c r="D577" s="38">
        <f>D578</f>
        <v>444445</v>
      </c>
      <c r="E577" s="38">
        <f>E578</f>
        <v>444445</v>
      </c>
      <c r="F577" s="454">
        <f t="shared" si="25"/>
        <v>100</v>
      </c>
      <c r="G577" s="62"/>
      <c r="H577" s="62"/>
      <c r="I577" s="62"/>
      <c r="J577" s="62"/>
      <c r="K577" s="62"/>
      <c r="L577" s="62"/>
      <c r="M577" s="62"/>
    </row>
    <row r="578" spans="1:13" ht="16.5" x14ac:dyDescent="0.3">
      <c r="A578" s="39"/>
      <c r="B578" s="40" t="s">
        <v>315</v>
      </c>
      <c r="C578" s="41" t="s">
        <v>587</v>
      </c>
      <c r="D578" s="42">
        <f>D579</f>
        <v>444445</v>
      </c>
      <c r="E578" s="42">
        <f>E579</f>
        <v>444445</v>
      </c>
      <c r="F578" s="455">
        <f t="shared" si="25"/>
        <v>100</v>
      </c>
      <c r="G578" s="62"/>
      <c r="H578" s="62"/>
      <c r="I578" s="62"/>
      <c r="J578" s="62"/>
      <c r="K578" s="62"/>
      <c r="L578" s="62"/>
      <c r="M578" s="62"/>
    </row>
    <row r="579" spans="1:13" ht="16.5" x14ac:dyDescent="0.3">
      <c r="A579" s="44"/>
      <c r="B579" s="45" t="s">
        <v>317</v>
      </c>
      <c r="C579" s="44" t="s">
        <v>318</v>
      </c>
      <c r="D579" s="46">
        <v>444445</v>
      </c>
      <c r="E579" s="46">
        <f>E580</f>
        <v>444445</v>
      </c>
      <c r="F579" s="456">
        <f t="shared" si="25"/>
        <v>100</v>
      </c>
      <c r="G579" s="62"/>
      <c r="H579" s="62"/>
      <c r="I579" s="62"/>
      <c r="J579" s="62"/>
      <c r="K579" s="62"/>
      <c r="L579" s="62"/>
      <c r="M579" s="62"/>
    </row>
    <row r="580" spans="1:13" ht="16.5" x14ac:dyDescent="0.3">
      <c r="A580" s="30"/>
      <c r="B580" s="31" t="s">
        <v>662</v>
      </c>
      <c r="C580" s="471" t="s">
        <v>663</v>
      </c>
      <c r="D580" s="34"/>
      <c r="E580" s="34">
        <v>444445</v>
      </c>
      <c r="F580" s="459"/>
      <c r="G580" s="62"/>
      <c r="H580" s="62"/>
      <c r="I580" s="62"/>
      <c r="J580" s="62"/>
      <c r="K580" s="62"/>
      <c r="L580" s="62"/>
      <c r="M580" s="62"/>
    </row>
    <row r="581" spans="1:13" ht="16.5" x14ac:dyDescent="0.3">
      <c r="A581" s="180"/>
      <c r="B581" s="178"/>
      <c r="C581" s="126"/>
      <c r="D581" s="394"/>
      <c r="E581" s="395"/>
      <c r="F581" s="459"/>
      <c r="G581" s="62"/>
      <c r="H581" s="62"/>
      <c r="I581" s="62"/>
      <c r="J581" s="62"/>
      <c r="K581" s="62"/>
      <c r="L581" s="62"/>
      <c r="M581" s="62"/>
    </row>
    <row r="582" spans="1:13" ht="16.5" x14ac:dyDescent="0.3">
      <c r="A582" s="297"/>
      <c r="B582" s="382"/>
      <c r="C582" s="397" t="s">
        <v>613</v>
      </c>
      <c r="D582" s="384">
        <f t="shared" ref="D582:E587" si="26">D583</f>
        <v>133880</v>
      </c>
      <c r="E582" s="385">
        <f t="shared" si="26"/>
        <v>133880</v>
      </c>
      <c r="F582" s="464">
        <f t="shared" si="25"/>
        <v>100</v>
      </c>
      <c r="G582" s="62"/>
      <c r="H582" s="62"/>
      <c r="I582" s="62"/>
      <c r="J582" s="62"/>
      <c r="K582" s="62"/>
      <c r="L582" s="62"/>
      <c r="M582" s="62"/>
    </row>
    <row r="583" spans="1:13" ht="16.5" x14ac:dyDescent="0.3">
      <c r="A583" s="180"/>
      <c r="B583" s="178"/>
      <c r="C583" s="398" t="s">
        <v>614</v>
      </c>
      <c r="D583" s="396">
        <f>D586</f>
        <v>133880</v>
      </c>
      <c r="E583" s="399">
        <f>E586</f>
        <v>133880</v>
      </c>
      <c r="F583" s="459">
        <f t="shared" si="25"/>
        <v>100</v>
      </c>
      <c r="G583" s="62"/>
      <c r="H583" s="62"/>
      <c r="I583" s="62"/>
      <c r="J583" s="62"/>
      <c r="K583" s="62"/>
      <c r="L583" s="62"/>
      <c r="M583" s="62"/>
    </row>
    <row r="584" spans="1:13" ht="16.5" x14ac:dyDescent="0.3">
      <c r="A584" s="404"/>
      <c r="B584" s="405"/>
      <c r="C584" s="376" t="s">
        <v>346</v>
      </c>
      <c r="D584" s="377"/>
      <c r="E584" s="378"/>
      <c r="F584" s="453"/>
      <c r="G584" s="62"/>
      <c r="H584" s="62"/>
      <c r="I584" s="62"/>
      <c r="J584" s="62"/>
      <c r="K584" s="62"/>
      <c r="L584" s="62"/>
      <c r="M584" s="62"/>
    </row>
    <row r="585" spans="1:13" ht="16.5" x14ac:dyDescent="0.3">
      <c r="A585" s="404"/>
      <c r="B585" s="375" t="s">
        <v>121</v>
      </c>
      <c r="C585" s="376" t="s">
        <v>347</v>
      </c>
      <c r="D585" s="377">
        <v>133880</v>
      </c>
      <c r="E585" s="378">
        <v>133880</v>
      </c>
      <c r="F585" s="453">
        <f t="shared" si="25"/>
        <v>100</v>
      </c>
      <c r="G585" s="62"/>
      <c r="H585" s="62"/>
      <c r="I585" s="62"/>
      <c r="J585" s="62"/>
      <c r="K585" s="62"/>
      <c r="L585" s="62"/>
      <c r="M585" s="62"/>
    </row>
    <row r="586" spans="1:13" ht="16.5" x14ac:dyDescent="0.3">
      <c r="A586" s="226"/>
      <c r="B586" s="166" t="s">
        <v>11</v>
      </c>
      <c r="C586" s="167" t="s">
        <v>133</v>
      </c>
      <c r="D586" s="387">
        <f t="shared" si="26"/>
        <v>133880</v>
      </c>
      <c r="E586" s="388">
        <f t="shared" si="26"/>
        <v>133880</v>
      </c>
      <c r="F586" s="454">
        <f t="shared" si="25"/>
        <v>100</v>
      </c>
      <c r="G586" s="62"/>
      <c r="H586" s="62"/>
      <c r="I586" s="62"/>
      <c r="J586" s="62"/>
      <c r="K586" s="62"/>
      <c r="L586" s="62"/>
      <c r="M586" s="62"/>
    </row>
    <row r="587" spans="1:13" ht="16.5" x14ac:dyDescent="0.3">
      <c r="A587" s="204"/>
      <c r="B587" s="170" t="s">
        <v>150</v>
      </c>
      <c r="C587" s="171" t="s">
        <v>151</v>
      </c>
      <c r="D587" s="389">
        <f t="shared" si="26"/>
        <v>133880</v>
      </c>
      <c r="E587" s="390">
        <f t="shared" si="26"/>
        <v>133880</v>
      </c>
      <c r="F587" s="455">
        <f t="shared" si="25"/>
        <v>100</v>
      </c>
      <c r="G587" s="62"/>
      <c r="H587" s="62"/>
      <c r="I587" s="62"/>
      <c r="J587" s="62"/>
      <c r="K587" s="62"/>
      <c r="L587" s="62"/>
      <c r="M587" s="62"/>
    </row>
    <row r="588" spans="1:13" ht="16.5" x14ac:dyDescent="0.3">
      <c r="A588" s="173">
        <v>18</v>
      </c>
      <c r="B588" s="174" t="s">
        <v>172</v>
      </c>
      <c r="C588" s="175" t="s">
        <v>173</v>
      </c>
      <c r="D588" s="391">
        <v>133880</v>
      </c>
      <c r="E588" s="392">
        <f>E589</f>
        <v>133880</v>
      </c>
      <c r="F588" s="456">
        <f t="shared" si="25"/>
        <v>100</v>
      </c>
      <c r="G588" s="62"/>
      <c r="H588" s="62"/>
      <c r="I588" s="62"/>
      <c r="J588" s="62"/>
      <c r="K588" s="62"/>
      <c r="L588" s="62"/>
      <c r="M588" s="62"/>
    </row>
    <row r="589" spans="1:13" ht="16.5" x14ac:dyDescent="0.3">
      <c r="A589" s="156"/>
      <c r="B589" s="157" t="s">
        <v>186</v>
      </c>
      <c r="C589" s="188" t="s">
        <v>187</v>
      </c>
      <c r="D589" s="393"/>
      <c r="E589" s="293">
        <v>133880</v>
      </c>
      <c r="F589" s="459"/>
      <c r="G589" s="62"/>
      <c r="H589" s="62"/>
      <c r="I589" s="62"/>
      <c r="J589" s="62"/>
      <c r="K589" s="62"/>
      <c r="L589" s="62"/>
      <c r="M589" s="62"/>
    </row>
    <row r="590" spans="1:13" ht="16.5" x14ac:dyDescent="0.3">
      <c r="A590" s="156"/>
      <c r="B590" s="157"/>
      <c r="C590" s="188"/>
      <c r="D590" s="393"/>
      <c r="E590" s="293"/>
      <c r="F590" s="459"/>
      <c r="G590" s="62"/>
      <c r="H590" s="62"/>
      <c r="I590" s="62"/>
      <c r="J590" s="62"/>
      <c r="K590" s="62"/>
      <c r="L590" s="62"/>
      <c r="M590" s="62"/>
    </row>
    <row r="591" spans="1:13" ht="16.5" x14ac:dyDescent="0.3">
      <c r="A591" s="49"/>
      <c r="B591" s="50"/>
      <c r="C591" s="51" t="s">
        <v>588</v>
      </c>
      <c r="D591" s="52">
        <f>D592</f>
        <v>134558</v>
      </c>
      <c r="E591" s="52">
        <f>E592</f>
        <v>134526</v>
      </c>
      <c r="F591" s="464">
        <f t="shared" ref="F591:F650" si="27">E591/D591*100</f>
        <v>99.976218433686597</v>
      </c>
      <c r="G591" s="62"/>
      <c r="H591" s="62"/>
      <c r="I591" s="62"/>
      <c r="J591" s="62"/>
      <c r="K591" s="62"/>
      <c r="L591" s="62"/>
      <c r="M591" s="62"/>
    </row>
    <row r="592" spans="1:13" ht="16.5" x14ac:dyDescent="0.3">
      <c r="A592" s="30"/>
      <c r="B592" s="31"/>
      <c r="C592" s="32" t="s">
        <v>589</v>
      </c>
      <c r="D592" s="33">
        <f>D596+D600</f>
        <v>134558</v>
      </c>
      <c r="E592" s="33">
        <f>E596+E600</f>
        <v>134526</v>
      </c>
      <c r="F592" s="459">
        <f t="shared" si="27"/>
        <v>99.976218433686597</v>
      </c>
      <c r="G592" s="62"/>
      <c r="H592" s="62"/>
      <c r="I592" s="62"/>
      <c r="J592" s="62"/>
      <c r="K592" s="62"/>
      <c r="L592" s="62"/>
      <c r="M592" s="62"/>
    </row>
    <row r="593" spans="1:13" ht="16.5" x14ac:dyDescent="0.3">
      <c r="A593" s="404"/>
      <c r="B593" s="405"/>
      <c r="C593" s="376" t="s">
        <v>346</v>
      </c>
      <c r="D593" s="377"/>
      <c r="E593" s="378"/>
      <c r="F593" s="453"/>
      <c r="G593" s="62"/>
      <c r="H593" s="62"/>
      <c r="I593" s="62"/>
      <c r="J593" s="62"/>
      <c r="K593" s="62"/>
      <c r="L593" s="62"/>
      <c r="M593" s="62"/>
    </row>
    <row r="594" spans="1:13" ht="16.5" x14ac:dyDescent="0.3">
      <c r="A594" s="404"/>
      <c r="B594" s="375" t="s">
        <v>115</v>
      </c>
      <c r="C594" s="376" t="s">
        <v>116</v>
      </c>
      <c r="D594" s="377">
        <v>23000</v>
      </c>
      <c r="E594" s="378">
        <v>22372</v>
      </c>
      <c r="F594" s="453">
        <f t="shared" si="27"/>
        <v>97.269565217391303</v>
      </c>
      <c r="G594" s="62"/>
      <c r="H594" s="62"/>
      <c r="I594" s="62"/>
      <c r="J594" s="62"/>
      <c r="K594" s="62"/>
      <c r="L594" s="62"/>
      <c r="M594" s="62"/>
    </row>
    <row r="595" spans="1:13" ht="16.5" x14ac:dyDescent="0.3">
      <c r="A595" s="404"/>
      <c r="B595" s="375" t="s">
        <v>431</v>
      </c>
      <c r="C595" s="376" t="s">
        <v>429</v>
      </c>
      <c r="D595" s="377">
        <v>111558</v>
      </c>
      <c r="E595" s="378">
        <v>112154</v>
      </c>
      <c r="F595" s="453">
        <f t="shared" si="27"/>
        <v>100.53425124150665</v>
      </c>
      <c r="G595" s="207"/>
      <c r="H595" s="62"/>
      <c r="I595" s="62"/>
      <c r="J595" s="62"/>
      <c r="K595" s="62"/>
      <c r="L595" s="62"/>
      <c r="M595" s="62"/>
    </row>
    <row r="596" spans="1:13" ht="16.5" x14ac:dyDescent="0.3">
      <c r="A596" s="35"/>
      <c r="B596" s="36" t="s">
        <v>11</v>
      </c>
      <c r="C596" s="37" t="s">
        <v>133</v>
      </c>
      <c r="D596" s="38">
        <f>D597</f>
        <v>23000</v>
      </c>
      <c r="E596" s="38">
        <f>E597</f>
        <v>22968</v>
      </c>
      <c r="F596" s="454">
        <f t="shared" si="27"/>
        <v>99.860869565217385</v>
      </c>
      <c r="G596" s="62"/>
      <c r="H596" s="62"/>
      <c r="I596" s="62"/>
      <c r="J596" s="62"/>
      <c r="K596" s="62"/>
      <c r="L596" s="62"/>
      <c r="M596" s="62"/>
    </row>
    <row r="597" spans="1:13" ht="16.5" x14ac:dyDescent="0.3">
      <c r="A597" s="39"/>
      <c r="B597" s="40" t="s">
        <v>150</v>
      </c>
      <c r="C597" s="41" t="s">
        <v>151</v>
      </c>
      <c r="D597" s="42">
        <f>D598</f>
        <v>23000</v>
      </c>
      <c r="E597" s="42">
        <f>E598</f>
        <v>22968</v>
      </c>
      <c r="F597" s="455">
        <f t="shared" si="27"/>
        <v>99.860869565217385</v>
      </c>
      <c r="G597" s="62"/>
      <c r="H597" s="62"/>
      <c r="I597" s="62"/>
      <c r="J597" s="62"/>
      <c r="K597" s="62"/>
      <c r="L597" s="62"/>
      <c r="M597" s="62"/>
    </row>
    <row r="598" spans="1:13" ht="16.5" x14ac:dyDescent="0.3">
      <c r="A598" s="44"/>
      <c r="B598" s="45" t="s">
        <v>172</v>
      </c>
      <c r="C598" s="48" t="s">
        <v>173</v>
      </c>
      <c r="D598" s="46">
        <v>23000</v>
      </c>
      <c r="E598" s="46">
        <f>E599</f>
        <v>22968</v>
      </c>
      <c r="F598" s="456">
        <f t="shared" si="27"/>
        <v>99.860869565217385</v>
      </c>
      <c r="G598" s="62"/>
      <c r="H598" s="62"/>
      <c r="I598" s="62"/>
      <c r="J598" s="62"/>
      <c r="K598" s="62"/>
      <c r="L598" s="62"/>
      <c r="M598" s="62"/>
    </row>
    <row r="599" spans="1:13" ht="16.5" x14ac:dyDescent="0.3">
      <c r="A599" s="30"/>
      <c r="B599" s="31" t="s">
        <v>174</v>
      </c>
      <c r="C599" s="188" t="s">
        <v>175</v>
      </c>
      <c r="D599" s="34"/>
      <c r="E599" s="34">
        <v>22968</v>
      </c>
      <c r="F599" s="459"/>
      <c r="G599" s="62"/>
      <c r="H599" s="62"/>
      <c r="I599" s="62"/>
      <c r="J599" s="62"/>
      <c r="K599" s="62"/>
      <c r="L599" s="62"/>
      <c r="M599" s="62"/>
    </row>
    <row r="600" spans="1:13" ht="16.5" x14ac:dyDescent="0.3">
      <c r="A600" s="35"/>
      <c r="B600" s="36" t="s">
        <v>13</v>
      </c>
      <c r="C600" s="37" t="s">
        <v>245</v>
      </c>
      <c r="D600" s="38">
        <f>D601</f>
        <v>111558</v>
      </c>
      <c r="E600" s="38">
        <f>E601</f>
        <v>111558</v>
      </c>
      <c r="F600" s="454">
        <f t="shared" si="27"/>
        <v>100</v>
      </c>
      <c r="G600" s="62"/>
      <c r="H600" s="62"/>
      <c r="I600" s="62"/>
      <c r="J600" s="62"/>
      <c r="K600" s="62"/>
      <c r="L600" s="62"/>
      <c r="M600" s="62"/>
    </row>
    <row r="601" spans="1:13" ht="16.5" x14ac:dyDescent="0.3">
      <c r="A601" s="39"/>
      <c r="B601" s="40" t="s">
        <v>121</v>
      </c>
      <c r="C601" s="41" t="s">
        <v>248</v>
      </c>
      <c r="D601" s="42">
        <f>D602</f>
        <v>111558</v>
      </c>
      <c r="E601" s="42">
        <f>E602</f>
        <v>111558</v>
      </c>
      <c r="F601" s="455">
        <f t="shared" si="27"/>
        <v>100</v>
      </c>
      <c r="G601" s="62"/>
      <c r="H601" s="62"/>
      <c r="I601" s="62"/>
      <c r="J601" s="62"/>
      <c r="K601" s="62"/>
      <c r="L601" s="62"/>
      <c r="M601" s="62"/>
    </row>
    <row r="602" spans="1:13" ht="16.5" x14ac:dyDescent="0.3">
      <c r="A602" s="44"/>
      <c r="B602" s="45" t="s">
        <v>253</v>
      </c>
      <c r="C602" s="48" t="s">
        <v>254</v>
      </c>
      <c r="D602" s="46">
        <v>111558</v>
      </c>
      <c r="E602" s="46">
        <f>E603</f>
        <v>111558</v>
      </c>
      <c r="F602" s="456">
        <f t="shared" si="27"/>
        <v>100</v>
      </c>
      <c r="G602" s="62"/>
      <c r="H602" s="62"/>
      <c r="I602" s="62"/>
      <c r="J602" s="62"/>
      <c r="K602" s="62"/>
      <c r="L602" s="62"/>
      <c r="M602" s="62"/>
    </row>
    <row r="603" spans="1:13" ht="16.5" x14ac:dyDescent="0.3">
      <c r="A603" s="30"/>
      <c r="B603" s="31" t="s">
        <v>257</v>
      </c>
      <c r="C603" s="47" t="s">
        <v>258</v>
      </c>
      <c r="D603" s="34"/>
      <c r="E603" s="34">
        <v>111558</v>
      </c>
      <c r="F603" s="459"/>
      <c r="G603" s="62"/>
      <c r="H603" s="62"/>
      <c r="I603" s="62"/>
      <c r="J603" s="62"/>
      <c r="K603" s="62"/>
      <c r="L603" s="62"/>
      <c r="M603" s="62"/>
    </row>
    <row r="604" spans="1:13" ht="16.5" x14ac:dyDescent="0.3">
      <c r="A604" s="30"/>
      <c r="B604" s="31"/>
      <c r="C604" s="47"/>
      <c r="D604" s="34"/>
      <c r="E604" s="34"/>
      <c r="F604" s="459"/>
      <c r="G604" s="62"/>
      <c r="H604" s="62"/>
      <c r="I604" s="62"/>
      <c r="J604" s="62"/>
      <c r="K604" s="62"/>
      <c r="L604" s="62"/>
      <c r="M604" s="62"/>
    </row>
    <row r="605" spans="1:13" ht="16.5" x14ac:dyDescent="0.3">
      <c r="A605" s="402"/>
      <c r="B605" s="370" t="s">
        <v>368</v>
      </c>
      <c r="C605" s="403"/>
      <c r="D605" s="372">
        <f>D610</f>
        <v>1047866</v>
      </c>
      <c r="E605" s="373">
        <f>E610</f>
        <v>1088719</v>
      </c>
      <c r="F605" s="463">
        <f t="shared" si="27"/>
        <v>103.89868551894995</v>
      </c>
      <c r="G605" s="62"/>
      <c r="H605" s="62"/>
      <c r="I605" s="62"/>
      <c r="J605" s="62"/>
      <c r="K605" s="62"/>
      <c r="L605" s="62"/>
      <c r="M605" s="62"/>
    </row>
    <row r="606" spans="1:13" ht="16.5" x14ac:dyDescent="0.3">
      <c r="A606" s="404"/>
      <c r="B606" s="405"/>
      <c r="C606" s="376" t="s">
        <v>346</v>
      </c>
      <c r="D606" s="377"/>
      <c r="E606" s="378"/>
      <c r="F606" s="453"/>
      <c r="G606" s="62"/>
      <c r="H606" s="62"/>
      <c r="I606" s="62"/>
      <c r="J606" s="62"/>
      <c r="K606" s="62"/>
      <c r="L606" s="62"/>
      <c r="M606" s="62"/>
    </row>
    <row r="607" spans="1:13" ht="16.5" x14ac:dyDescent="0.3">
      <c r="A607" s="404"/>
      <c r="B607" s="375" t="s">
        <v>115</v>
      </c>
      <c r="C607" s="376" t="s">
        <v>116</v>
      </c>
      <c r="D607" s="377">
        <v>444174</v>
      </c>
      <c r="E607" s="378">
        <v>441650</v>
      </c>
      <c r="F607" s="453">
        <f t="shared" si="27"/>
        <v>99.431754222444354</v>
      </c>
      <c r="G607" s="62"/>
      <c r="H607" s="62"/>
      <c r="I607" s="62"/>
      <c r="J607" s="62"/>
      <c r="K607" s="62"/>
      <c r="L607" s="62"/>
      <c r="M607" s="62"/>
    </row>
    <row r="608" spans="1:13" ht="16.5" x14ac:dyDescent="0.3">
      <c r="A608" s="404"/>
      <c r="B608" s="375" t="s">
        <v>430</v>
      </c>
      <c r="C608" s="376" t="s">
        <v>435</v>
      </c>
      <c r="D608" s="377">
        <v>603692</v>
      </c>
      <c r="E608" s="378">
        <f>E614</f>
        <v>647069</v>
      </c>
      <c r="F608" s="453">
        <f t="shared" si="27"/>
        <v>107.18528653684329</v>
      </c>
      <c r="G608" s="62"/>
      <c r="H608" s="62"/>
      <c r="I608" s="62"/>
      <c r="J608" s="62"/>
      <c r="K608" s="62"/>
      <c r="L608" s="62"/>
      <c r="M608" s="62"/>
    </row>
    <row r="609" spans="1:13" ht="16.5" x14ac:dyDescent="0.3">
      <c r="A609" s="191"/>
      <c r="B609" s="379"/>
      <c r="C609" s="208"/>
      <c r="D609" s="380"/>
      <c r="E609" s="381"/>
      <c r="F609" s="459"/>
      <c r="G609" s="62"/>
      <c r="H609" s="62"/>
      <c r="I609" s="62"/>
      <c r="J609" s="62"/>
      <c r="K609" s="62"/>
      <c r="L609" s="62"/>
      <c r="M609" s="62"/>
    </row>
    <row r="610" spans="1:13" ht="16.5" x14ac:dyDescent="0.3">
      <c r="A610" s="297"/>
      <c r="B610" s="382"/>
      <c r="C610" s="397" t="s">
        <v>615</v>
      </c>
      <c r="D610" s="384">
        <f>D611</f>
        <v>1047866</v>
      </c>
      <c r="E610" s="385">
        <f>E611</f>
        <v>1088719</v>
      </c>
      <c r="F610" s="464">
        <f t="shared" si="27"/>
        <v>103.89868551894995</v>
      </c>
      <c r="G610" s="62"/>
      <c r="H610" s="62"/>
      <c r="I610" s="62"/>
      <c r="J610" s="62"/>
      <c r="K610" s="62"/>
      <c r="L610" s="62"/>
      <c r="M610" s="62"/>
    </row>
    <row r="611" spans="1:13" ht="16.5" x14ac:dyDescent="0.3">
      <c r="A611" s="146"/>
      <c r="B611" s="322"/>
      <c r="C611" s="107" t="s">
        <v>616</v>
      </c>
      <c r="D611" s="364">
        <f>D615</f>
        <v>1047866</v>
      </c>
      <c r="E611" s="406">
        <f>E615</f>
        <v>1088719</v>
      </c>
      <c r="F611" s="459">
        <f t="shared" si="27"/>
        <v>103.89868551894995</v>
      </c>
      <c r="G611" s="62"/>
      <c r="H611" s="62"/>
      <c r="I611" s="62"/>
      <c r="J611" s="62"/>
      <c r="K611" s="62"/>
      <c r="L611" s="62"/>
      <c r="M611" s="62"/>
    </row>
    <row r="612" spans="1:13" ht="16.5" x14ac:dyDescent="0.3">
      <c r="A612" s="404"/>
      <c r="B612" s="405"/>
      <c r="C612" s="376" t="s">
        <v>346</v>
      </c>
      <c r="D612" s="377"/>
      <c r="E612" s="378"/>
      <c r="F612" s="453"/>
      <c r="G612" s="62"/>
      <c r="H612" s="62"/>
      <c r="I612" s="62"/>
      <c r="J612" s="62"/>
      <c r="K612" s="62"/>
      <c r="L612" s="62"/>
      <c r="M612" s="62"/>
    </row>
    <row r="613" spans="1:13" ht="16.5" x14ac:dyDescent="0.3">
      <c r="A613" s="404"/>
      <c r="B613" s="375" t="s">
        <v>115</v>
      </c>
      <c r="C613" s="376" t="s">
        <v>116</v>
      </c>
      <c r="D613" s="377">
        <v>444174</v>
      </c>
      <c r="E613" s="378">
        <v>441650</v>
      </c>
      <c r="F613" s="453">
        <f t="shared" si="27"/>
        <v>99.431754222444354</v>
      </c>
      <c r="G613" s="62"/>
      <c r="H613" s="62"/>
      <c r="I613" s="62"/>
      <c r="J613" s="62"/>
      <c r="K613" s="62"/>
      <c r="L613" s="62"/>
      <c r="M613" s="62"/>
    </row>
    <row r="614" spans="1:13" ht="16.5" x14ac:dyDescent="0.3">
      <c r="A614" s="404"/>
      <c r="B614" s="375" t="s">
        <v>430</v>
      </c>
      <c r="C614" s="376" t="s">
        <v>435</v>
      </c>
      <c r="D614" s="377">
        <v>603692</v>
      </c>
      <c r="E614" s="378">
        <v>647069</v>
      </c>
      <c r="F614" s="453">
        <f t="shared" si="27"/>
        <v>107.18528653684329</v>
      </c>
      <c r="G614" s="207"/>
      <c r="H614" s="62"/>
      <c r="I614" s="62"/>
      <c r="J614" s="62"/>
      <c r="K614" s="62"/>
      <c r="L614" s="62"/>
      <c r="M614" s="62"/>
    </row>
    <row r="615" spans="1:13" ht="16.5" x14ac:dyDescent="0.3">
      <c r="A615" s="165"/>
      <c r="B615" s="415" t="s">
        <v>11</v>
      </c>
      <c r="C615" s="167" t="s">
        <v>133</v>
      </c>
      <c r="D615" s="387">
        <f>+D616+D619</f>
        <v>1047866</v>
      </c>
      <c r="E615" s="388">
        <f>E616+E619</f>
        <v>1088719</v>
      </c>
      <c r="F615" s="454">
        <f t="shared" si="27"/>
        <v>103.89868551894995</v>
      </c>
      <c r="G615" s="62"/>
      <c r="H615" s="62"/>
      <c r="I615" s="71"/>
      <c r="J615" s="62"/>
      <c r="K615" s="62"/>
      <c r="L615" s="62"/>
      <c r="M615" s="62"/>
    </row>
    <row r="616" spans="1:13" ht="16.5" x14ac:dyDescent="0.3">
      <c r="A616" s="169"/>
      <c r="B616" s="416" t="s">
        <v>221</v>
      </c>
      <c r="C616" s="171" t="s">
        <v>124</v>
      </c>
      <c r="D616" s="389">
        <f>D617</f>
        <v>1039866</v>
      </c>
      <c r="E616" s="390">
        <f>E617</f>
        <v>1080719</v>
      </c>
      <c r="F616" s="455">
        <f t="shared" si="27"/>
        <v>103.92867927213697</v>
      </c>
      <c r="G616" s="62"/>
      <c r="H616" s="62"/>
      <c r="I616" s="71"/>
      <c r="J616" s="62"/>
      <c r="K616" s="62"/>
      <c r="L616" s="62"/>
      <c r="M616" s="62"/>
    </row>
    <row r="617" spans="1:13" ht="16.5" x14ac:dyDescent="0.3">
      <c r="A617" s="173">
        <v>20</v>
      </c>
      <c r="B617" s="417" t="s">
        <v>222</v>
      </c>
      <c r="C617" s="175" t="s">
        <v>223</v>
      </c>
      <c r="D617" s="391">
        <v>1039866</v>
      </c>
      <c r="E617" s="392">
        <f>E618</f>
        <v>1080719</v>
      </c>
      <c r="F617" s="456">
        <f t="shared" si="27"/>
        <v>103.92867927213697</v>
      </c>
      <c r="G617" s="62"/>
      <c r="H617" s="62"/>
      <c r="I617" s="71"/>
      <c r="J617" s="62"/>
      <c r="K617" s="62"/>
      <c r="L617" s="62"/>
      <c r="M617" s="62"/>
    </row>
    <row r="618" spans="1:13" ht="16.5" x14ac:dyDescent="0.3">
      <c r="A618" s="156"/>
      <c r="B618" s="418" t="s">
        <v>409</v>
      </c>
      <c r="C618" s="188" t="s">
        <v>410</v>
      </c>
      <c r="D618" s="393"/>
      <c r="E618" s="293">
        <v>1080719</v>
      </c>
      <c r="F618" s="459"/>
      <c r="G618" s="62"/>
      <c r="H618" s="62"/>
      <c r="I618" s="71"/>
      <c r="J618" s="62"/>
      <c r="K618" s="62"/>
      <c r="L618" s="62"/>
      <c r="M618" s="62"/>
    </row>
    <row r="619" spans="1:13" ht="16.5" x14ac:dyDescent="0.3">
      <c r="A619" s="169"/>
      <c r="B619" s="416" t="s">
        <v>236</v>
      </c>
      <c r="C619" s="171" t="s">
        <v>237</v>
      </c>
      <c r="D619" s="389">
        <f>D620</f>
        <v>8000</v>
      </c>
      <c r="E619" s="390">
        <f>E620</f>
        <v>8000</v>
      </c>
      <c r="F619" s="455">
        <f t="shared" si="27"/>
        <v>100</v>
      </c>
      <c r="G619" s="62"/>
      <c r="H619" s="62"/>
      <c r="I619" s="71"/>
      <c r="J619" s="62"/>
      <c r="K619" s="62"/>
      <c r="L619" s="62"/>
      <c r="M619" s="62"/>
    </row>
    <row r="620" spans="1:13" ht="16.5" x14ac:dyDescent="0.3">
      <c r="A620" s="173">
        <v>21</v>
      </c>
      <c r="B620" s="417" t="s">
        <v>238</v>
      </c>
      <c r="C620" s="175" t="s">
        <v>359</v>
      </c>
      <c r="D620" s="391">
        <v>8000</v>
      </c>
      <c r="E620" s="392">
        <f>E621</f>
        <v>8000</v>
      </c>
      <c r="F620" s="456">
        <f t="shared" si="27"/>
        <v>100</v>
      </c>
      <c r="G620" s="62"/>
      <c r="H620" s="62"/>
      <c r="I620" s="71"/>
      <c r="J620" s="62"/>
      <c r="K620" s="62"/>
      <c r="L620" s="62"/>
      <c r="M620" s="62"/>
    </row>
    <row r="621" spans="1:13" s="5" customFormat="1" ht="16.5" x14ac:dyDescent="0.3">
      <c r="A621" s="156"/>
      <c r="B621" s="418" t="s">
        <v>240</v>
      </c>
      <c r="C621" s="188" t="s">
        <v>660</v>
      </c>
      <c r="D621" s="393"/>
      <c r="E621" s="293">
        <v>8000</v>
      </c>
      <c r="F621" s="459"/>
      <c r="G621" s="189"/>
      <c r="H621" s="189"/>
      <c r="I621" s="323"/>
      <c r="J621" s="189"/>
      <c r="K621" s="189"/>
      <c r="L621" s="189"/>
      <c r="M621" s="189"/>
    </row>
    <row r="622" spans="1:13" ht="16.5" x14ac:dyDescent="0.3">
      <c r="A622" s="146"/>
      <c r="B622" s="106"/>
      <c r="C622" s="107"/>
      <c r="D622" s="400"/>
      <c r="E622" s="386"/>
      <c r="F622" s="459"/>
      <c r="G622" s="62"/>
      <c r="H622" s="62"/>
      <c r="I622" s="71"/>
      <c r="J622" s="62"/>
      <c r="K622" s="62"/>
      <c r="L622" s="62"/>
      <c r="M622" s="62"/>
    </row>
    <row r="623" spans="1:13" ht="16.5" x14ac:dyDescent="0.3">
      <c r="A623" s="151"/>
      <c r="B623" s="370" t="s">
        <v>369</v>
      </c>
      <c r="C623" s="371"/>
      <c r="D623" s="372">
        <f>D632+D688+D726</f>
        <v>6613233</v>
      </c>
      <c r="E623" s="373">
        <f>E632+E688+E726</f>
        <v>6486083</v>
      </c>
      <c r="F623" s="463">
        <f t="shared" si="27"/>
        <v>98.0773397822215</v>
      </c>
      <c r="G623" s="62"/>
      <c r="H623" s="62"/>
      <c r="I623" s="71"/>
      <c r="J623" s="62"/>
      <c r="K623" s="62"/>
      <c r="L623" s="62"/>
      <c r="M623" s="62"/>
    </row>
    <row r="624" spans="1:13" ht="16.5" x14ac:dyDescent="0.3">
      <c r="A624" s="374"/>
      <c r="B624" s="405"/>
      <c r="C624" s="376" t="s">
        <v>348</v>
      </c>
      <c r="D624" s="377"/>
      <c r="E624" s="378"/>
      <c r="F624" s="453"/>
      <c r="G624" s="62"/>
      <c r="H624" s="62"/>
      <c r="I624" s="71"/>
      <c r="J624" s="62"/>
      <c r="K624" s="62"/>
      <c r="L624" s="62"/>
      <c r="M624" s="62"/>
    </row>
    <row r="625" spans="1:13" ht="16.5" x14ac:dyDescent="0.3">
      <c r="A625" s="374"/>
      <c r="B625" s="375" t="s">
        <v>115</v>
      </c>
      <c r="C625" s="376" t="s">
        <v>116</v>
      </c>
      <c r="D625" s="377">
        <v>3190733</v>
      </c>
      <c r="E625" s="378">
        <f>E784+E792+E729+E800+E635+E649+E665+E679+E691+E700+E711+E719</f>
        <v>3179821</v>
      </c>
      <c r="F625" s="453">
        <f t="shared" si="27"/>
        <v>99.658009617225886</v>
      </c>
      <c r="G625" s="207"/>
      <c r="H625" s="62"/>
      <c r="I625" s="71"/>
      <c r="J625" s="62"/>
      <c r="K625" s="62"/>
      <c r="L625" s="62"/>
      <c r="M625" s="62"/>
    </row>
    <row r="626" spans="1:13" ht="16.5" x14ac:dyDescent="0.3">
      <c r="A626" s="374"/>
      <c r="B626" s="375" t="s">
        <v>119</v>
      </c>
      <c r="C626" s="376" t="s">
        <v>349</v>
      </c>
      <c r="D626" s="377">
        <v>60000</v>
      </c>
      <c r="E626" s="378">
        <f>E755+E766</f>
        <v>56338</v>
      </c>
      <c r="F626" s="453">
        <f t="shared" si="27"/>
        <v>93.896666666666661</v>
      </c>
      <c r="G626" s="207"/>
      <c r="H626" s="62"/>
      <c r="I626" s="71"/>
      <c r="J626" s="62"/>
      <c r="K626" s="62"/>
      <c r="L626" s="62"/>
      <c r="M626" s="62"/>
    </row>
    <row r="627" spans="1:13" ht="16.5" x14ac:dyDescent="0.3">
      <c r="A627" s="374"/>
      <c r="B627" s="375" t="s">
        <v>121</v>
      </c>
      <c r="C627" s="376" t="s">
        <v>347</v>
      </c>
      <c r="D627" s="377">
        <v>2280000</v>
      </c>
      <c r="E627" s="378">
        <f>E756+E767+E650+E666+E680</f>
        <v>2167859</v>
      </c>
      <c r="F627" s="453">
        <f t="shared" si="27"/>
        <v>95.081535087719288</v>
      </c>
      <c r="G627" s="207"/>
      <c r="H627" s="207"/>
      <c r="I627" s="71"/>
      <c r="J627" s="62"/>
      <c r="K627" s="62"/>
      <c r="L627" s="62"/>
      <c r="M627" s="62"/>
    </row>
    <row r="628" spans="1:13" ht="16.5" x14ac:dyDescent="0.3">
      <c r="A628" s="374"/>
      <c r="B628" s="375" t="s">
        <v>123</v>
      </c>
      <c r="C628" s="376" t="s">
        <v>674</v>
      </c>
      <c r="D628" s="377">
        <v>0</v>
      </c>
      <c r="E628" s="378">
        <f>E757+E808</f>
        <v>132500</v>
      </c>
      <c r="F628" s="453"/>
      <c r="G628" s="207"/>
      <c r="H628" s="207"/>
      <c r="I628" s="71"/>
      <c r="J628" s="62"/>
      <c r="K628" s="62"/>
      <c r="L628" s="62"/>
      <c r="M628" s="62"/>
    </row>
    <row r="629" spans="1:13" ht="16.5" x14ac:dyDescent="0.3">
      <c r="A629" s="374"/>
      <c r="B629" s="375" t="s">
        <v>125</v>
      </c>
      <c r="C629" s="376" t="s">
        <v>126</v>
      </c>
      <c r="D629" s="377">
        <v>132500</v>
      </c>
      <c r="E629" s="378">
        <v>0</v>
      </c>
      <c r="F629" s="453">
        <f t="shared" si="27"/>
        <v>0</v>
      </c>
      <c r="G629" s="62"/>
      <c r="H629" s="207"/>
      <c r="I629" s="71"/>
      <c r="J629" s="62"/>
      <c r="K629" s="62"/>
      <c r="L629" s="62"/>
      <c r="M629" s="62"/>
    </row>
    <row r="630" spans="1:13" ht="16.5" x14ac:dyDescent="0.3">
      <c r="A630" s="374"/>
      <c r="B630" s="375" t="s">
        <v>107</v>
      </c>
      <c r="C630" s="376" t="s">
        <v>350</v>
      </c>
      <c r="D630" s="377">
        <f>D731+D739+D747+D768+D776+D810+D818+D826+D836+D844</f>
        <v>950000</v>
      </c>
      <c r="E630" s="378">
        <f>E739+E747+E768+E776+E810+E818+E826+E836+E844+E731</f>
        <v>949565</v>
      </c>
      <c r="F630" s="453">
        <f t="shared" si="27"/>
        <v>99.954210526315791</v>
      </c>
      <c r="G630" s="419"/>
      <c r="H630" s="419"/>
      <c r="I630" s="71"/>
      <c r="J630" s="62"/>
      <c r="K630" s="62"/>
      <c r="L630" s="62"/>
      <c r="M630" s="62"/>
    </row>
    <row r="631" spans="1:13" ht="16.5" x14ac:dyDescent="0.3">
      <c r="A631" s="156"/>
      <c r="B631" s="379"/>
      <c r="C631" s="208"/>
      <c r="D631" s="380"/>
      <c r="E631" s="381"/>
      <c r="F631" s="459"/>
      <c r="G631" s="207"/>
      <c r="H631" s="207"/>
      <c r="I631" s="62"/>
      <c r="J631" s="62"/>
      <c r="K631" s="62"/>
      <c r="L631" s="62"/>
      <c r="M631" s="62"/>
    </row>
    <row r="632" spans="1:13" ht="16.5" x14ac:dyDescent="0.3">
      <c r="A632" s="297"/>
      <c r="B632" s="420"/>
      <c r="C632" s="383" t="s">
        <v>617</v>
      </c>
      <c r="D632" s="384">
        <f>D633+D647+D663+D677</f>
        <v>3101105</v>
      </c>
      <c r="E632" s="385">
        <f>E633+E647+E663+E677</f>
        <v>3013343</v>
      </c>
      <c r="F632" s="464">
        <f t="shared" si="27"/>
        <v>97.169976508373622</v>
      </c>
      <c r="G632" s="62"/>
      <c r="H632" s="207"/>
      <c r="I632" s="207"/>
      <c r="J632" s="62"/>
      <c r="K632" s="62"/>
      <c r="L632" s="62"/>
      <c r="M632" s="62"/>
    </row>
    <row r="633" spans="1:13" ht="16.5" x14ac:dyDescent="0.3">
      <c r="A633" s="421"/>
      <c r="B633" s="422"/>
      <c r="C633" s="150" t="s">
        <v>618</v>
      </c>
      <c r="D633" s="364">
        <f>D636</f>
        <v>187000</v>
      </c>
      <c r="E633" s="406">
        <f>E636</f>
        <v>138497</v>
      </c>
      <c r="F633" s="459">
        <f t="shared" si="27"/>
        <v>74.062566844919786</v>
      </c>
      <c r="G633" s="62"/>
      <c r="H633" s="62"/>
      <c r="I633" s="62"/>
      <c r="J633" s="62"/>
      <c r="K633" s="62"/>
      <c r="L633" s="62"/>
      <c r="M633" s="62"/>
    </row>
    <row r="634" spans="1:13" ht="16.5" x14ac:dyDescent="0.3">
      <c r="A634" s="374"/>
      <c r="B634" s="405"/>
      <c r="C634" s="376" t="s">
        <v>348</v>
      </c>
      <c r="D634" s="377"/>
      <c r="E634" s="378"/>
      <c r="F634" s="453"/>
      <c r="G634" s="62"/>
      <c r="H634" s="62"/>
      <c r="I634" s="62"/>
      <c r="J634" s="62"/>
      <c r="K634" s="62"/>
      <c r="L634" s="62"/>
      <c r="M634" s="62"/>
    </row>
    <row r="635" spans="1:13" ht="16.5" x14ac:dyDescent="0.3">
      <c r="A635" s="374"/>
      <c r="B635" s="375" t="s">
        <v>115</v>
      </c>
      <c r="C635" s="376" t="s">
        <v>116</v>
      </c>
      <c r="D635" s="377">
        <v>187000</v>
      </c>
      <c r="E635" s="378">
        <v>138497</v>
      </c>
      <c r="F635" s="453">
        <f t="shared" si="27"/>
        <v>74.062566844919786</v>
      </c>
      <c r="G635" s="62"/>
      <c r="H635" s="62"/>
      <c r="I635" s="62"/>
      <c r="J635" s="62"/>
      <c r="K635" s="62"/>
      <c r="L635" s="62"/>
      <c r="M635" s="62"/>
    </row>
    <row r="636" spans="1:13" ht="16.5" x14ac:dyDescent="0.3">
      <c r="A636" s="165"/>
      <c r="B636" s="166" t="s">
        <v>11</v>
      </c>
      <c r="C636" s="167" t="s">
        <v>133</v>
      </c>
      <c r="D636" s="387">
        <f>D637+D643</f>
        <v>187000</v>
      </c>
      <c r="E636" s="388">
        <f>E637+E643</f>
        <v>138497</v>
      </c>
      <c r="F636" s="454">
        <f t="shared" si="27"/>
        <v>74.062566844919786</v>
      </c>
      <c r="G636" s="62"/>
      <c r="H636" s="62"/>
      <c r="I636" s="62"/>
      <c r="J636" s="62"/>
      <c r="K636" s="62"/>
      <c r="L636" s="62"/>
      <c r="M636" s="62"/>
    </row>
    <row r="637" spans="1:13" ht="16.5" x14ac:dyDescent="0.3">
      <c r="A637" s="169"/>
      <c r="B637" s="170" t="s">
        <v>150</v>
      </c>
      <c r="C637" s="171" t="s">
        <v>151</v>
      </c>
      <c r="D637" s="389">
        <f>D640+D638</f>
        <v>140000</v>
      </c>
      <c r="E637" s="390">
        <f>E638+E640</f>
        <v>94343</v>
      </c>
      <c r="F637" s="455">
        <f t="shared" si="27"/>
        <v>67.387857142857143</v>
      </c>
      <c r="G637" s="71"/>
      <c r="H637" s="71"/>
      <c r="I637" s="62"/>
      <c r="J637" s="62"/>
      <c r="K637" s="62"/>
      <c r="L637" s="62"/>
      <c r="M637" s="62"/>
    </row>
    <row r="638" spans="1:13" ht="16.5" x14ac:dyDescent="0.3">
      <c r="A638" s="423"/>
      <c r="B638" s="174" t="s">
        <v>160</v>
      </c>
      <c r="C638" s="175" t="s">
        <v>590</v>
      </c>
      <c r="D638" s="391">
        <v>10000</v>
      </c>
      <c r="E638" s="392">
        <f>E639</f>
        <v>4580</v>
      </c>
      <c r="F638" s="456">
        <f t="shared" si="27"/>
        <v>45.800000000000004</v>
      </c>
      <c r="G638" s="71"/>
      <c r="H638" s="71"/>
      <c r="I638" s="62"/>
      <c r="J638" s="62"/>
      <c r="K638" s="62"/>
      <c r="L638" s="62"/>
      <c r="M638" s="62"/>
    </row>
    <row r="639" spans="1:13" ht="16.5" x14ac:dyDescent="0.3">
      <c r="A639" s="191"/>
      <c r="B639" s="157" t="s">
        <v>166</v>
      </c>
      <c r="C639" s="188" t="s">
        <v>167</v>
      </c>
      <c r="D639" s="393"/>
      <c r="E639" s="293">
        <v>4580</v>
      </c>
      <c r="F639" s="459"/>
      <c r="G639" s="71"/>
      <c r="H639" s="71"/>
      <c r="I639" s="62"/>
      <c r="J639" s="62"/>
      <c r="K639" s="62"/>
      <c r="L639" s="62"/>
      <c r="M639" s="62"/>
    </row>
    <row r="640" spans="1:13" ht="16.5" x14ac:dyDescent="0.3">
      <c r="A640" s="173">
        <v>22</v>
      </c>
      <c r="B640" s="174" t="s">
        <v>172</v>
      </c>
      <c r="C640" s="175" t="s">
        <v>173</v>
      </c>
      <c r="D640" s="391">
        <v>130000</v>
      </c>
      <c r="E640" s="392">
        <f>E641+E642</f>
        <v>89763</v>
      </c>
      <c r="F640" s="456">
        <f t="shared" si="27"/>
        <v>69.048461538461538</v>
      </c>
      <c r="G640" s="71"/>
      <c r="H640" s="71"/>
      <c r="I640" s="62"/>
      <c r="J640" s="62"/>
      <c r="K640" s="62"/>
      <c r="L640" s="62"/>
      <c r="M640" s="62"/>
    </row>
    <row r="641" spans="1:13" ht="16.5" x14ac:dyDescent="0.3">
      <c r="A641" s="156"/>
      <c r="B641" s="157" t="s">
        <v>176</v>
      </c>
      <c r="C641" s="188" t="s">
        <v>177</v>
      </c>
      <c r="D641" s="393"/>
      <c r="E641" s="293">
        <v>84406</v>
      </c>
      <c r="F641" s="459"/>
      <c r="G641" s="71"/>
      <c r="H641" s="71"/>
      <c r="I641" s="62"/>
      <c r="J641" s="62"/>
      <c r="K641" s="62"/>
      <c r="L641" s="62"/>
      <c r="M641" s="62"/>
    </row>
    <row r="642" spans="1:13" ht="16.5" x14ac:dyDescent="0.3">
      <c r="A642" s="156"/>
      <c r="B642" s="157" t="s">
        <v>180</v>
      </c>
      <c r="C642" s="188" t="s">
        <v>181</v>
      </c>
      <c r="D642" s="393"/>
      <c r="E642" s="293">
        <v>5357</v>
      </c>
      <c r="F642" s="459"/>
      <c r="G642" s="71"/>
      <c r="H642" s="71"/>
      <c r="I642" s="62"/>
      <c r="J642" s="62"/>
      <c r="K642" s="62"/>
      <c r="L642" s="62"/>
      <c r="M642" s="62"/>
    </row>
    <row r="643" spans="1:13" ht="16.5" x14ac:dyDescent="0.3">
      <c r="A643" s="169"/>
      <c r="B643" s="216">
        <v>35</v>
      </c>
      <c r="C643" s="169" t="s">
        <v>370</v>
      </c>
      <c r="D643" s="172">
        <f>D644</f>
        <v>47000</v>
      </c>
      <c r="E643" s="212">
        <f>E644</f>
        <v>44154</v>
      </c>
      <c r="F643" s="455">
        <f t="shared" si="27"/>
        <v>93.944680851063836</v>
      </c>
      <c r="G643" s="71"/>
      <c r="H643" s="71"/>
      <c r="I643" s="62"/>
      <c r="J643" s="62"/>
      <c r="K643" s="62"/>
      <c r="L643" s="62"/>
      <c r="M643" s="62"/>
    </row>
    <row r="644" spans="1:13" ht="16.5" x14ac:dyDescent="0.3">
      <c r="A644" s="173">
        <v>23</v>
      </c>
      <c r="B644" s="174" t="s">
        <v>218</v>
      </c>
      <c r="C644" s="175" t="s">
        <v>219</v>
      </c>
      <c r="D644" s="391">
        <v>47000</v>
      </c>
      <c r="E644" s="392">
        <f>E645</f>
        <v>44154</v>
      </c>
      <c r="F644" s="456">
        <f t="shared" si="27"/>
        <v>93.944680851063836</v>
      </c>
      <c r="G644" s="71"/>
      <c r="H644" s="71"/>
      <c r="I644" s="62"/>
      <c r="J644" s="62"/>
      <c r="K644" s="62"/>
      <c r="L644" s="62"/>
      <c r="M644" s="62"/>
    </row>
    <row r="645" spans="1:13" ht="16.5" x14ac:dyDescent="0.3">
      <c r="A645" s="156"/>
      <c r="B645" s="157" t="s">
        <v>220</v>
      </c>
      <c r="C645" s="188" t="s">
        <v>219</v>
      </c>
      <c r="D645" s="393"/>
      <c r="E645" s="293">
        <v>44154</v>
      </c>
      <c r="F645" s="459"/>
      <c r="G645" s="71"/>
      <c r="H645" s="71"/>
      <c r="I645" s="62"/>
      <c r="J645" s="62"/>
      <c r="K645" s="62"/>
      <c r="L645" s="62"/>
      <c r="M645" s="62"/>
    </row>
    <row r="646" spans="1:13" ht="16.5" x14ac:dyDescent="0.3">
      <c r="A646" s="180"/>
      <c r="B646" s="178"/>
      <c r="C646" s="126"/>
      <c r="D646" s="394"/>
      <c r="E646" s="395"/>
      <c r="F646" s="459"/>
      <c r="G646" s="71"/>
      <c r="H646" s="71"/>
      <c r="I646" s="62"/>
      <c r="J646" s="62"/>
      <c r="K646" s="62"/>
      <c r="L646" s="62"/>
      <c r="M646" s="62"/>
    </row>
    <row r="647" spans="1:13" ht="16.5" x14ac:dyDescent="0.3">
      <c r="A647" s="421"/>
      <c r="B647" s="422"/>
      <c r="C647" s="150" t="s">
        <v>619</v>
      </c>
      <c r="D647" s="364">
        <f>D651</f>
        <v>2084705</v>
      </c>
      <c r="E647" s="406">
        <f>E651</f>
        <v>2081291</v>
      </c>
      <c r="F647" s="459">
        <f t="shared" si="27"/>
        <v>99.836235822334572</v>
      </c>
      <c r="G647" s="71"/>
      <c r="H647" s="71"/>
      <c r="I647" s="62"/>
      <c r="J647" s="62"/>
      <c r="K647" s="62"/>
      <c r="L647" s="62"/>
      <c r="M647" s="62"/>
    </row>
    <row r="648" spans="1:13" ht="16.5" x14ac:dyDescent="0.3">
      <c r="A648" s="374"/>
      <c r="B648" s="405"/>
      <c r="C648" s="376" t="s">
        <v>348</v>
      </c>
      <c r="D648" s="377"/>
      <c r="E648" s="378"/>
      <c r="F648" s="453"/>
      <c r="G648" s="71"/>
      <c r="H648" s="71"/>
      <c r="I648" s="62"/>
      <c r="J648" s="62"/>
      <c r="K648" s="62"/>
      <c r="L648" s="62"/>
      <c r="M648" s="62"/>
    </row>
    <row r="649" spans="1:13" ht="16.5" x14ac:dyDescent="0.3">
      <c r="A649" s="374"/>
      <c r="B649" s="375" t="s">
        <v>115</v>
      </c>
      <c r="C649" s="376" t="s">
        <v>116</v>
      </c>
      <c r="D649" s="377">
        <v>1062905</v>
      </c>
      <c r="E649" s="378">
        <v>1101468</v>
      </c>
      <c r="F649" s="453">
        <f t="shared" si="27"/>
        <v>103.62807588636802</v>
      </c>
      <c r="G649" s="71"/>
      <c r="H649" s="71"/>
      <c r="I649" s="62"/>
      <c r="J649" s="62"/>
      <c r="K649" s="62"/>
      <c r="L649" s="62"/>
      <c r="M649" s="62"/>
    </row>
    <row r="650" spans="1:13" ht="16.5" x14ac:dyDescent="0.3">
      <c r="A650" s="374"/>
      <c r="B650" s="375" t="s">
        <v>121</v>
      </c>
      <c r="C650" s="376" t="s">
        <v>347</v>
      </c>
      <c r="D650" s="377">
        <v>1022600</v>
      </c>
      <c r="E650" s="378">
        <v>979823</v>
      </c>
      <c r="F650" s="453">
        <f t="shared" si="27"/>
        <v>95.816839428906704</v>
      </c>
      <c r="G650" s="337"/>
      <c r="H650" s="71"/>
      <c r="I650" s="62"/>
      <c r="J650" s="62"/>
      <c r="K650" s="62"/>
      <c r="L650" s="62"/>
      <c r="M650" s="62"/>
    </row>
    <row r="651" spans="1:13" ht="16.5" x14ac:dyDescent="0.3">
      <c r="A651" s="165"/>
      <c r="B651" s="166" t="s">
        <v>11</v>
      </c>
      <c r="C651" s="167" t="s">
        <v>133</v>
      </c>
      <c r="D651" s="387">
        <f>D652+D659</f>
        <v>2084705</v>
      </c>
      <c r="E651" s="388">
        <f>E652+E659</f>
        <v>2081291</v>
      </c>
      <c r="F651" s="454">
        <f t="shared" ref="F651:F713" si="28">E651/D651*100</f>
        <v>99.836235822334572</v>
      </c>
      <c r="G651" s="71"/>
      <c r="H651" s="71"/>
      <c r="I651" s="62"/>
      <c r="J651" s="62"/>
      <c r="K651" s="62"/>
      <c r="L651" s="62"/>
      <c r="M651" s="62"/>
    </row>
    <row r="652" spans="1:13" ht="16.5" x14ac:dyDescent="0.3">
      <c r="A652" s="169"/>
      <c r="B652" s="170" t="s">
        <v>150</v>
      </c>
      <c r="C652" s="171" t="s">
        <v>151</v>
      </c>
      <c r="D652" s="389">
        <f>D653+D656</f>
        <v>2020000</v>
      </c>
      <c r="E652" s="390">
        <f>E653+E656</f>
        <v>2016586</v>
      </c>
      <c r="F652" s="455">
        <f t="shared" si="28"/>
        <v>99.830990099009895</v>
      </c>
      <c r="G652" s="71"/>
      <c r="H652" s="71"/>
      <c r="I652" s="62"/>
      <c r="J652" s="62"/>
      <c r="K652" s="62"/>
      <c r="L652" s="62"/>
      <c r="M652" s="62"/>
    </row>
    <row r="653" spans="1:13" ht="16.5" x14ac:dyDescent="0.3">
      <c r="A653" s="173">
        <v>24</v>
      </c>
      <c r="B653" s="174" t="s">
        <v>160</v>
      </c>
      <c r="C653" s="175" t="s">
        <v>161</v>
      </c>
      <c r="D653" s="391">
        <v>120000</v>
      </c>
      <c r="E653" s="392">
        <f>E654+E655</f>
        <v>117570</v>
      </c>
      <c r="F653" s="456">
        <f t="shared" si="28"/>
        <v>97.974999999999994</v>
      </c>
      <c r="G653" s="71"/>
      <c r="H653" s="71"/>
      <c r="I653" s="62"/>
      <c r="J653" s="62"/>
      <c r="K653" s="62"/>
      <c r="L653" s="62"/>
      <c r="M653" s="62"/>
    </row>
    <row r="654" spans="1:13" ht="16.5" x14ac:dyDescent="0.3">
      <c r="A654" s="156"/>
      <c r="B654" s="157" t="s">
        <v>166</v>
      </c>
      <c r="C654" s="188" t="s">
        <v>167</v>
      </c>
      <c r="D654" s="393"/>
      <c r="E654" s="293">
        <v>5458</v>
      </c>
      <c r="F654" s="459"/>
      <c r="G654" s="323"/>
      <c r="H654" s="323"/>
      <c r="I654" s="62"/>
      <c r="J654" s="62"/>
      <c r="K654" s="62"/>
      <c r="L654" s="62"/>
      <c r="M654" s="62"/>
    </row>
    <row r="655" spans="1:13" ht="16.5" x14ac:dyDescent="0.3">
      <c r="A655" s="156"/>
      <c r="B655" s="157" t="s">
        <v>170</v>
      </c>
      <c r="C655" s="188" t="s">
        <v>678</v>
      </c>
      <c r="D655" s="393"/>
      <c r="E655" s="293">
        <v>112112</v>
      </c>
      <c r="F655" s="459"/>
      <c r="G655" s="323"/>
      <c r="H655" s="323"/>
      <c r="I655" s="62"/>
      <c r="J655" s="62"/>
      <c r="K655" s="62"/>
      <c r="L655" s="62"/>
      <c r="M655" s="62"/>
    </row>
    <row r="656" spans="1:13" ht="16.5" x14ac:dyDescent="0.3">
      <c r="A656" s="173">
        <v>25</v>
      </c>
      <c r="B656" s="174" t="s">
        <v>172</v>
      </c>
      <c r="C656" s="175" t="s">
        <v>173</v>
      </c>
      <c r="D656" s="391">
        <v>1900000</v>
      </c>
      <c r="E656" s="392">
        <f>E657+E658</f>
        <v>1899016</v>
      </c>
      <c r="F656" s="456">
        <f t="shared" si="28"/>
        <v>99.948210526315791</v>
      </c>
      <c r="G656" s="71"/>
      <c r="H656" s="71"/>
      <c r="I656" s="62"/>
      <c r="J656" s="62"/>
      <c r="K656" s="62"/>
      <c r="L656" s="62"/>
      <c r="M656" s="62"/>
    </row>
    <row r="657" spans="1:13" ht="16.5" x14ac:dyDescent="0.3">
      <c r="A657" s="156"/>
      <c r="B657" s="157" t="s">
        <v>176</v>
      </c>
      <c r="C657" s="188" t="s">
        <v>371</v>
      </c>
      <c r="D657" s="393"/>
      <c r="E657" s="293">
        <v>1898902</v>
      </c>
      <c r="F657" s="459"/>
      <c r="G657" s="71"/>
      <c r="H657" s="71"/>
      <c r="I657" s="62"/>
      <c r="J657" s="62"/>
      <c r="K657" s="62"/>
      <c r="L657" s="62"/>
      <c r="M657" s="62"/>
    </row>
    <row r="658" spans="1:13" ht="16.5" x14ac:dyDescent="0.3">
      <c r="A658" s="156"/>
      <c r="B658" s="157" t="s">
        <v>180</v>
      </c>
      <c r="C658" s="188" t="s">
        <v>181</v>
      </c>
      <c r="D658" s="393"/>
      <c r="E658" s="293">
        <v>114</v>
      </c>
      <c r="F658" s="459"/>
      <c r="G658" s="71"/>
      <c r="H658" s="71"/>
      <c r="I658" s="62"/>
      <c r="J658" s="62"/>
      <c r="K658" s="62"/>
      <c r="L658" s="62"/>
      <c r="M658" s="62"/>
    </row>
    <row r="659" spans="1:13" ht="16.5" x14ac:dyDescent="0.3">
      <c r="A659" s="169"/>
      <c r="B659" s="170" t="s">
        <v>236</v>
      </c>
      <c r="C659" s="171" t="s">
        <v>438</v>
      </c>
      <c r="D659" s="389">
        <f>D660</f>
        <v>64705</v>
      </c>
      <c r="E659" s="390">
        <f>E660</f>
        <v>64705</v>
      </c>
      <c r="F659" s="455">
        <f t="shared" si="28"/>
        <v>100</v>
      </c>
      <c r="G659" s="71"/>
      <c r="H659" s="71"/>
      <c r="I659" s="62"/>
      <c r="J659" s="62"/>
      <c r="K659" s="62"/>
      <c r="L659" s="62"/>
      <c r="M659" s="62"/>
    </row>
    <row r="660" spans="1:13" ht="16.5" x14ac:dyDescent="0.3">
      <c r="A660" s="173"/>
      <c r="B660" s="174" t="s">
        <v>238</v>
      </c>
      <c r="C660" s="175" t="s">
        <v>359</v>
      </c>
      <c r="D660" s="391">
        <v>64705</v>
      </c>
      <c r="E660" s="392">
        <f>E661</f>
        <v>64705</v>
      </c>
      <c r="F660" s="456">
        <f t="shared" si="28"/>
        <v>100</v>
      </c>
      <c r="G660" s="71"/>
      <c r="H660" s="71"/>
      <c r="I660" s="62"/>
      <c r="J660" s="62"/>
      <c r="K660" s="62"/>
      <c r="L660" s="62"/>
      <c r="M660" s="62"/>
    </row>
    <row r="661" spans="1:13" s="5" customFormat="1" ht="16.5" x14ac:dyDescent="0.3">
      <c r="A661" s="180"/>
      <c r="B661" s="178" t="s">
        <v>240</v>
      </c>
      <c r="C661" s="126" t="s">
        <v>660</v>
      </c>
      <c r="D661" s="394"/>
      <c r="E661" s="395">
        <v>64705</v>
      </c>
      <c r="F661" s="459"/>
      <c r="G661" s="62"/>
      <c r="H661" s="62"/>
      <c r="I661" s="189"/>
      <c r="J661" s="189"/>
      <c r="K661" s="189"/>
      <c r="L661" s="189"/>
      <c r="M661" s="189"/>
    </row>
    <row r="662" spans="1:13" s="5" customFormat="1" ht="16.5" x14ac:dyDescent="0.3">
      <c r="A662" s="180"/>
      <c r="B662" s="178"/>
      <c r="C662" s="126"/>
      <c r="D662" s="394"/>
      <c r="E662" s="395"/>
      <c r="F662" s="459"/>
      <c r="G662" s="62"/>
      <c r="H662" s="62"/>
      <c r="I662" s="189"/>
      <c r="J662" s="189"/>
      <c r="K662" s="189"/>
      <c r="L662" s="189"/>
      <c r="M662" s="189"/>
    </row>
    <row r="663" spans="1:13" ht="16.5" x14ac:dyDescent="0.3">
      <c r="A663" s="421"/>
      <c r="B663" s="422"/>
      <c r="C663" s="150" t="s">
        <v>620</v>
      </c>
      <c r="D663" s="364">
        <f>D667+D672</f>
        <v>308400</v>
      </c>
      <c r="E663" s="406">
        <f>E667+E672</f>
        <v>270365</v>
      </c>
      <c r="F663" s="459">
        <f t="shared" si="28"/>
        <v>87.666990920881972</v>
      </c>
      <c r="G663" s="62"/>
      <c r="H663" s="62"/>
      <c r="I663" s="62"/>
      <c r="J663" s="62"/>
      <c r="K663" s="62"/>
      <c r="L663" s="62"/>
      <c r="M663" s="62"/>
    </row>
    <row r="664" spans="1:13" ht="16.5" x14ac:dyDescent="0.3">
      <c r="A664" s="374"/>
      <c r="B664" s="405"/>
      <c r="C664" s="376" t="s">
        <v>348</v>
      </c>
      <c r="D664" s="377"/>
      <c r="E664" s="378"/>
      <c r="F664" s="453"/>
      <c r="G664" s="62"/>
      <c r="H664" s="62"/>
      <c r="I664" s="62"/>
      <c r="J664" s="62"/>
      <c r="K664" s="62"/>
      <c r="L664" s="62"/>
      <c r="M664" s="62"/>
    </row>
    <row r="665" spans="1:13" ht="16.5" x14ac:dyDescent="0.3">
      <c r="A665" s="374"/>
      <c r="B665" s="375" t="s">
        <v>115</v>
      </c>
      <c r="C665" s="376" t="s">
        <v>116</v>
      </c>
      <c r="D665" s="377">
        <v>100000</v>
      </c>
      <c r="E665" s="378">
        <v>61965</v>
      </c>
      <c r="F665" s="453">
        <f t="shared" si="28"/>
        <v>61.965000000000003</v>
      </c>
      <c r="G665" s="62"/>
      <c r="H665" s="62"/>
      <c r="I665" s="62"/>
      <c r="J665" s="62"/>
      <c r="K665" s="62"/>
      <c r="L665" s="62"/>
      <c r="M665" s="62"/>
    </row>
    <row r="666" spans="1:13" ht="16.5" x14ac:dyDescent="0.3">
      <c r="A666" s="374"/>
      <c r="B666" s="375" t="s">
        <v>121</v>
      </c>
      <c r="C666" s="376" t="s">
        <v>347</v>
      </c>
      <c r="D666" s="377">
        <v>208400</v>
      </c>
      <c r="E666" s="378">
        <v>208400</v>
      </c>
      <c r="F666" s="453">
        <f t="shared" si="28"/>
        <v>100</v>
      </c>
      <c r="G666" s="62"/>
      <c r="H666" s="62"/>
      <c r="I666" s="62"/>
      <c r="J666" s="62"/>
      <c r="K666" s="62"/>
      <c r="L666" s="62"/>
      <c r="M666" s="62"/>
    </row>
    <row r="667" spans="1:13" ht="16.5" x14ac:dyDescent="0.3">
      <c r="A667" s="165"/>
      <c r="B667" s="166" t="s">
        <v>11</v>
      </c>
      <c r="C667" s="167" t="s">
        <v>133</v>
      </c>
      <c r="D667" s="387">
        <f>D668</f>
        <v>300000</v>
      </c>
      <c r="E667" s="388">
        <f>E668</f>
        <v>261965</v>
      </c>
      <c r="F667" s="454">
        <f t="shared" si="28"/>
        <v>87.321666666666658</v>
      </c>
      <c r="G667" s="62"/>
      <c r="H667" s="62"/>
      <c r="I667" s="62"/>
      <c r="J667" s="62"/>
      <c r="K667" s="62"/>
      <c r="L667" s="62"/>
      <c r="M667" s="62"/>
    </row>
    <row r="668" spans="1:13" ht="16.5" x14ac:dyDescent="0.3">
      <c r="A668" s="169"/>
      <c r="B668" s="170" t="s">
        <v>150</v>
      </c>
      <c r="C668" s="171" t="s">
        <v>151</v>
      </c>
      <c r="D668" s="389">
        <f>D669+D670</f>
        <v>300000</v>
      </c>
      <c r="E668" s="390">
        <f>E670</f>
        <v>261965</v>
      </c>
      <c r="F668" s="455">
        <f t="shared" si="28"/>
        <v>87.321666666666658</v>
      </c>
      <c r="G668" s="62"/>
      <c r="H668" s="62"/>
      <c r="I668" s="62"/>
      <c r="J668" s="62"/>
      <c r="K668" s="62"/>
      <c r="L668" s="62"/>
      <c r="M668" s="62"/>
    </row>
    <row r="669" spans="1:13" ht="16.5" x14ac:dyDescent="0.3">
      <c r="A669" s="173">
        <v>26</v>
      </c>
      <c r="B669" s="174" t="s">
        <v>160</v>
      </c>
      <c r="C669" s="175" t="s">
        <v>161</v>
      </c>
      <c r="D669" s="391">
        <v>0</v>
      </c>
      <c r="E669" s="392">
        <v>0</v>
      </c>
      <c r="F669" s="456" t="s">
        <v>439</v>
      </c>
      <c r="G669" s="62"/>
      <c r="H669" s="62"/>
      <c r="I669" s="62"/>
      <c r="J669" s="62"/>
      <c r="K669" s="62"/>
      <c r="L669" s="62"/>
      <c r="M669" s="62"/>
    </row>
    <row r="670" spans="1:13" ht="16.5" x14ac:dyDescent="0.3">
      <c r="A670" s="173">
        <v>27</v>
      </c>
      <c r="B670" s="174" t="s">
        <v>172</v>
      </c>
      <c r="C670" s="175" t="s">
        <v>173</v>
      </c>
      <c r="D670" s="391">
        <v>300000</v>
      </c>
      <c r="E670" s="392">
        <f>E671</f>
        <v>261965</v>
      </c>
      <c r="F670" s="456">
        <f t="shared" si="28"/>
        <v>87.321666666666658</v>
      </c>
      <c r="G670" s="62"/>
      <c r="H670" s="62"/>
      <c r="I670" s="62"/>
      <c r="J670" s="62"/>
      <c r="K670" s="62"/>
      <c r="L670" s="62"/>
      <c r="M670" s="62"/>
    </row>
    <row r="671" spans="1:13" ht="16.5" x14ac:dyDescent="0.3">
      <c r="A671" s="156"/>
      <c r="B671" s="157" t="s">
        <v>176</v>
      </c>
      <c r="C671" s="188" t="s">
        <v>371</v>
      </c>
      <c r="D671" s="393"/>
      <c r="E671" s="293">
        <v>261965</v>
      </c>
      <c r="F671" s="459"/>
      <c r="G671" s="62"/>
      <c r="H671" s="62"/>
      <c r="I671" s="62"/>
      <c r="J671" s="62"/>
      <c r="K671" s="62"/>
      <c r="L671" s="62"/>
      <c r="M671" s="62"/>
    </row>
    <row r="672" spans="1:13" ht="16.5" x14ac:dyDescent="0.3">
      <c r="A672" s="35"/>
      <c r="B672" s="36" t="s">
        <v>13</v>
      </c>
      <c r="C672" s="37" t="s">
        <v>245</v>
      </c>
      <c r="D672" s="38">
        <f>D673</f>
        <v>8400</v>
      </c>
      <c r="E672" s="38">
        <f>E673</f>
        <v>8400</v>
      </c>
      <c r="F672" s="454">
        <f t="shared" si="28"/>
        <v>100</v>
      </c>
      <c r="G672" s="62"/>
      <c r="H672" s="62"/>
      <c r="I672" s="62"/>
      <c r="J672" s="62"/>
      <c r="K672" s="62"/>
      <c r="L672" s="62"/>
      <c r="M672" s="62"/>
    </row>
    <row r="673" spans="1:13" ht="16.5" x14ac:dyDescent="0.3">
      <c r="A673" s="39"/>
      <c r="B673" s="40" t="s">
        <v>121</v>
      </c>
      <c r="C673" s="41" t="s">
        <v>248</v>
      </c>
      <c r="D673" s="42">
        <f>D674</f>
        <v>8400</v>
      </c>
      <c r="E673" s="42">
        <f>E674</f>
        <v>8400</v>
      </c>
      <c r="F673" s="455">
        <f t="shared" si="28"/>
        <v>100</v>
      </c>
      <c r="G673" s="62"/>
      <c r="H673" s="62"/>
      <c r="I673" s="62"/>
      <c r="J673" s="62"/>
      <c r="K673" s="62"/>
      <c r="L673" s="62"/>
      <c r="M673" s="62"/>
    </row>
    <row r="674" spans="1:13" ht="16.5" x14ac:dyDescent="0.3">
      <c r="A674" s="44"/>
      <c r="B674" s="45" t="s">
        <v>253</v>
      </c>
      <c r="C674" s="48" t="s">
        <v>254</v>
      </c>
      <c r="D674" s="46">
        <v>8400</v>
      </c>
      <c r="E674" s="46">
        <f>E675</f>
        <v>8400</v>
      </c>
      <c r="F674" s="456">
        <f t="shared" si="28"/>
        <v>100</v>
      </c>
      <c r="G674" s="62"/>
      <c r="H674" s="62"/>
      <c r="I674" s="62"/>
      <c r="J674" s="62"/>
      <c r="K674" s="62"/>
      <c r="L674" s="62"/>
      <c r="M674" s="62"/>
    </row>
    <row r="675" spans="1:13" ht="16.5" x14ac:dyDescent="0.3">
      <c r="A675" s="156"/>
      <c r="B675" s="157" t="s">
        <v>557</v>
      </c>
      <c r="C675" s="188" t="s">
        <v>677</v>
      </c>
      <c r="D675" s="393"/>
      <c r="E675" s="293">
        <v>8400</v>
      </c>
      <c r="F675" s="459"/>
      <c r="G675" s="62"/>
      <c r="H675" s="62"/>
      <c r="I675" s="62"/>
      <c r="J675" s="62"/>
      <c r="K675" s="62"/>
      <c r="L675" s="62"/>
      <c r="M675" s="62"/>
    </row>
    <row r="676" spans="1:13" ht="16.5" x14ac:dyDescent="0.3">
      <c r="A676" s="180"/>
      <c r="B676" s="178"/>
      <c r="C676" s="126"/>
      <c r="D676" s="394"/>
      <c r="E676" s="395"/>
      <c r="F676" s="459"/>
      <c r="G676" s="62"/>
      <c r="H676" s="62"/>
      <c r="I676" s="62"/>
      <c r="J676" s="62"/>
      <c r="K676" s="62"/>
      <c r="L676" s="62"/>
      <c r="M676" s="62"/>
    </row>
    <row r="677" spans="1:13" ht="16.5" x14ac:dyDescent="0.3">
      <c r="A677" s="421"/>
      <c r="B677" s="422"/>
      <c r="C677" s="150" t="s">
        <v>621</v>
      </c>
      <c r="D677" s="364">
        <f>D681</f>
        <v>521000</v>
      </c>
      <c r="E677" s="406">
        <f>E681</f>
        <v>523190</v>
      </c>
      <c r="F677" s="459">
        <f t="shared" si="28"/>
        <v>100.42034548944339</v>
      </c>
      <c r="G677" s="62"/>
      <c r="H677" s="62"/>
      <c r="I677" s="62"/>
      <c r="J677" s="62"/>
      <c r="K677" s="62"/>
      <c r="L677" s="62"/>
      <c r="M677" s="62"/>
    </row>
    <row r="678" spans="1:13" ht="16.5" x14ac:dyDescent="0.3">
      <c r="A678" s="374"/>
      <c r="B678" s="405"/>
      <c r="C678" s="376" t="s">
        <v>348</v>
      </c>
      <c r="D678" s="377"/>
      <c r="E678" s="378"/>
      <c r="F678" s="453"/>
      <c r="G678" s="62"/>
      <c r="H678" s="62"/>
      <c r="I678" s="62"/>
      <c r="J678" s="62"/>
      <c r="K678" s="62"/>
      <c r="L678" s="62"/>
      <c r="M678" s="62"/>
    </row>
    <row r="679" spans="1:13" ht="16.5" x14ac:dyDescent="0.3">
      <c r="A679" s="374"/>
      <c r="B679" s="375" t="s">
        <v>115</v>
      </c>
      <c r="C679" s="376" t="s">
        <v>116</v>
      </c>
      <c r="D679" s="377">
        <v>321200</v>
      </c>
      <c r="E679" s="378">
        <v>322234</v>
      </c>
      <c r="F679" s="453">
        <f t="shared" si="28"/>
        <v>100.32191780821917</v>
      </c>
      <c r="G679" s="62"/>
      <c r="H679" s="62"/>
      <c r="I679" s="62"/>
      <c r="J679" s="62"/>
      <c r="K679" s="62"/>
      <c r="L679" s="62"/>
      <c r="M679" s="62"/>
    </row>
    <row r="680" spans="1:13" ht="16.5" x14ac:dyDescent="0.3">
      <c r="A680" s="374"/>
      <c r="B680" s="375" t="s">
        <v>121</v>
      </c>
      <c r="C680" s="376" t="s">
        <v>347</v>
      </c>
      <c r="D680" s="377">
        <v>199000</v>
      </c>
      <c r="E680" s="378">
        <v>200956</v>
      </c>
      <c r="F680" s="453">
        <f t="shared" si="28"/>
        <v>100.98291457286433</v>
      </c>
      <c r="G680" s="62"/>
      <c r="H680" s="62"/>
      <c r="I680" s="62"/>
      <c r="J680" s="62"/>
      <c r="K680" s="62"/>
      <c r="L680" s="62"/>
      <c r="M680" s="62"/>
    </row>
    <row r="681" spans="1:13" ht="16.5" x14ac:dyDescent="0.3">
      <c r="A681" s="165"/>
      <c r="B681" s="166" t="s">
        <v>11</v>
      </c>
      <c r="C681" s="167" t="s">
        <v>133</v>
      </c>
      <c r="D681" s="387">
        <f>D682</f>
        <v>521000</v>
      </c>
      <c r="E681" s="388">
        <f>E682</f>
        <v>523190</v>
      </c>
      <c r="F681" s="454">
        <f t="shared" si="28"/>
        <v>100.42034548944339</v>
      </c>
      <c r="G681" s="62"/>
      <c r="H681" s="62"/>
      <c r="I681" s="71"/>
      <c r="J681" s="62"/>
      <c r="K681" s="62"/>
      <c r="L681" s="62"/>
      <c r="M681" s="62"/>
    </row>
    <row r="682" spans="1:13" ht="16.5" x14ac:dyDescent="0.3">
      <c r="A682" s="169"/>
      <c r="B682" s="170" t="s">
        <v>150</v>
      </c>
      <c r="C682" s="171" t="s">
        <v>151</v>
      </c>
      <c r="D682" s="389">
        <f>D683+D685</f>
        <v>521000</v>
      </c>
      <c r="E682" s="390">
        <f>E683+E685</f>
        <v>523190</v>
      </c>
      <c r="F682" s="455">
        <f t="shared" si="28"/>
        <v>100.42034548944339</v>
      </c>
      <c r="G682" s="62"/>
      <c r="H682" s="62"/>
      <c r="I682" s="71"/>
      <c r="J682" s="62"/>
      <c r="K682" s="62"/>
      <c r="L682" s="62"/>
      <c r="M682" s="62"/>
    </row>
    <row r="683" spans="1:13" ht="16.5" x14ac:dyDescent="0.3">
      <c r="A683" s="173">
        <v>28</v>
      </c>
      <c r="B683" s="174" t="s">
        <v>160</v>
      </c>
      <c r="C683" s="175" t="s">
        <v>161</v>
      </c>
      <c r="D683" s="391">
        <v>322000</v>
      </c>
      <c r="E683" s="392">
        <f>E684</f>
        <v>322234</v>
      </c>
      <c r="F683" s="456">
        <f t="shared" si="28"/>
        <v>100.07267080745341</v>
      </c>
      <c r="G683" s="62"/>
      <c r="H683" s="62"/>
      <c r="I683" s="71"/>
      <c r="J683" s="62"/>
      <c r="K683" s="62"/>
      <c r="L683" s="62"/>
      <c r="M683" s="62"/>
    </row>
    <row r="684" spans="1:13" ht="16.5" x14ac:dyDescent="0.3">
      <c r="A684" s="156"/>
      <c r="B684" s="157" t="s">
        <v>166</v>
      </c>
      <c r="C684" s="188" t="s">
        <v>167</v>
      </c>
      <c r="D684" s="393"/>
      <c r="E684" s="293">
        <v>322234</v>
      </c>
      <c r="F684" s="459"/>
      <c r="G684" s="62"/>
      <c r="H684" s="62"/>
      <c r="I684" s="71"/>
      <c r="J684" s="62"/>
      <c r="K684" s="62"/>
      <c r="L684" s="62"/>
      <c r="M684" s="62"/>
    </row>
    <row r="685" spans="1:13" ht="16.5" x14ac:dyDescent="0.3">
      <c r="A685" s="173">
        <v>29</v>
      </c>
      <c r="B685" s="174" t="s">
        <v>172</v>
      </c>
      <c r="C685" s="175" t="s">
        <v>173</v>
      </c>
      <c r="D685" s="391">
        <v>199000</v>
      </c>
      <c r="E685" s="392">
        <f>E686</f>
        <v>200956</v>
      </c>
      <c r="F685" s="456">
        <f t="shared" si="28"/>
        <v>100.98291457286433</v>
      </c>
      <c r="G685" s="62"/>
      <c r="H685" s="62"/>
      <c r="I685" s="71"/>
      <c r="J685" s="62"/>
      <c r="K685" s="62"/>
      <c r="L685" s="62"/>
      <c r="M685" s="62"/>
    </row>
    <row r="686" spans="1:13" ht="16.5" x14ac:dyDescent="0.3">
      <c r="A686" s="156"/>
      <c r="B686" s="157" t="s">
        <v>176</v>
      </c>
      <c r="C686" s="188" t="s">
        <v>371</v>
      </c>
      <c r="D686" s="393"/>
      <c r="E686" s="293">
        <v>200956</v>
      </c>
      <c r="F686" s="459"/>
      <c r="G686" s="62"/>
      <c r="H686" s="62"/>
      <c r="I686" s="71"/>
      <c r="J686" s="62"/>
      <c r="K686" s="62"/>
      <c r="L686" s="62"/>
      <c r="M686" s="62"/>
    </row>
    <row r="687" spans="1:13" ht="16.5" x14ac:dyDescent="0.3">
      <c r="A687" s="180"/>
      <c r="B687" s="178"/>
      <c r="C687" s="126"/>
      <c r="D687" s="394"/>
      <c r="E687" s="395"/>
      <c r="F687" s="459"/>
      <c r="G687" s="62"/>
      <c r="H687" s="62"/>
      <c r="I687" s="71"/>
      <c r="J687" s="62"/>
      <c r="K687" s="62"/>
      <c r="L687" s="62"/>
      <c r="M687" s="62"/>
    </row>
    <row r="688" spans="1:13" ht="16.5" x14ac:dyDescent="0.3">
      <c r="A688" s="297"/>
      <c r="B688" s="382"/>
      <c r="C688" s="397" t="s">
        <v>622</v>
      </c>
      <c r="D688" s="384">
        <f>D689+D698+D709+D717</f>
        <v>547925</v>
      </c>
      <c r="E688" s="385">
        <f>E689+E698+E709+E717</f>
        <v>523851</v>
      </c>
      <c r="F688" s="464">
        <f t="shared" si="28"/>
        <v>95.606332983528759</v>
      </c>
      <c r="G688" s="62"/>
      <c r="H688" s="62"/>
      <c r="I688" s="71"/>
      <c r="J688" s="62"/>
      <c r="K688" s="62"/>
      <c r="L688" s="62"/>
      <c r="M688" s="62"/>
    </row>
    <row r="689" spans="1:13" ht="16.5" x14ac:dyDescent="0.3">
      <c r="A689" s="421"/>
      <c r="B689" s="422"/>
      <c r="C689" s="150" t="s">
        <v>623</v>
      </c>
      <c r="D689" s="364">
        <f>D692</f>
        <v>99101</v>
      </c>
      <c r="E689" s="406">
        <f>E692</f>
        <v>101952</v>
      </c>
      <c r="F689" s="459">
        <f t="shared" si="28"/>
        <v>102.87686299835521</v>
      </c>
      <c r="G689" s="62"/>
      <c r="H689" s="62"/>
      <c r="I689" s="71"/>
      <c r="J689" s="62"/>
      <c r="K689" s="62"/>
      <c r="L689" s="62"/>
      <c r="M689" s="62"/>
    </row>
    <row r="690" spans="1:13" ht="16.5" x14ac:dyDescent="0.3">
      <c r="A690" s="374"/>
      <c r="B690" s="405"/>
      <c r="C690" s="376" t="s">
        <v>348</v>
      </c>
      <c r="D690" s="377"/>
      <c r="E690" s="378"/>
      <c r="F690" s="453"/>
      <c r="G690" s="62"/>
      <c r="H690" s="62"/>
      <c r="I690" s="71"/>
      <c r="J690" s="62"/>
      <c r="K690" s="62"/>
      <c r="L690" s="62"/>
      <c r="M690" s="62"/>
    </row>
    <row r="691" spans="1:13" ht="16.5" x14ac:dyDescent="0.3">
      <c r="A691" s="374"/>
      <c r="B691" s="375" t="s">
        <v>115</v>
      </c>
      <c r="C691" s="376" t="s">
        <v>116</v>
      </c>
      <c r="D691" s="377">
        <v>99101</v>
      </c>
      <c r="E691" s="378">
        <v>101952</v>
      </c>
      <c r="F691" s="453">
        <f t="shared" si="28"/>
        <v>102.87686299835521</v>
      </c>
      <c r="G691" s="62"/>
      <c r="H691" s="62"/>
      <c r="I691" s="71"/>
      <c r="J691" s="62"/>
      <c r="K691" s="62"/>
      <c r="L691" s="62"/>
      <c r="M691" s="62"/>
    </row>
    <row r="692" spans="1:13" ht="16.5" x14ac:dyDescent="0.3">
      <c r="A692" s="165"/>
      <c r="B692" s="166" t="s">
        <v>11</v>
      </c>
      <c r="C692" s="167" t="s">
        <v>133</v>
      </c>
      <c r="D692" s="387">
        <f>D693</f>
        <v>99101</v>
      </c>
      <c r="E692" s="388">
        <f>E693</f>
        <v>101952</v>
      </c>
      <c r="F692" s="454">
        <f t="shared" si="28"/>
        <v>102.87686299835521</v>
      </c>
      <c r="G692" s="62"/>
      <c r="H692" s="62"/>
      <c r="I692" s="71"/>
      <c r="J692" s="62"/>
      <c r="K692" s="62"/>
      <c r="L692" s="62"/>
      <c r="M692" s="62"/>
    </row>
    <row r="693" spans="1:13" ht="16.5" x14ac:dyDescent="0.3">
      <c r="A693" s="169"/>
      <c r="B693" s="170" t="s">
        <v>150</v>
      </c>
      <c r="C693" s="171" t="s">
        <v>151</v>
      </c>
      <c r="D693" s="389">
        <f>D694</f>
        <v>99101</v>
      </c>
      <c r="E693" s="390">
        <f>E694</f>
        <v>101952</v>
      </c>
      <c r="F693" s="455">
        <f t="shared" si="28"/>
        <v>102.87686299835521</v>
      </c>
      <c r="G693" s="62"/>
      <c r="H693" s="62"/>
      <c r="I693" s="71"/>
      <c r="J693" s="62"/>
      <c r="K693" s="62"/>
      <c r="L693" s="62"/>
      <c r="M693" s="62"/>
    </row>
    <row r="694" spans="1:13" ht="16.5" x14ac:dyDescent="0.3">
      <c r="A694" s="173">
        <v>31</v>
      </c>
      <c r="B694" s="174" t="s">
        <v>172</v>
      </c>
      <c r="C694" s="175" t="s">
        <v>173</v>
      </c>
      <c r="D694" s="391">
        <v>99101</v>
      </c>
      <c r="E694" s="392">
        <f>E695+E696</f>
        <v>101952</v>
      </c>
      <c r="F694" s="456">
        <f t="shared" si="28"/>
        <v>102.87686299835521</v>
      </c>
      <c r="G694" s="62"/>
      <c r="H694" s="62"/>
      <c r="I694" s="71"/>
      <c r="J694" s="62"/>
      <c r="K694" s="62"/>
      <c r="L694" s="62"/>
      <c r="M694" s="62"/>
    </row>
    <row r="695" spans="1:13" ht="16.5" x14ac:dyDescent="0.3">
      <c r="A695" s="156"/>
      <c r="B695" s="157" t="s">
        <v>180</v>
      </c>
      <c r="C695" s="188" t="s">
        <v>181</v>
      </c>
      <c r="D695" s="393"/>
      <c r="E695" s="293">
        <v>99101</v>
      </c>
      <c r="F695" s="459"/>
      <c r="G695" s="62"/>
      <c r="H695" s="62"/>
      <c r="I695" s="71"/>
      <c r="J695" s="62"/>
      <c r="K695" s="62"/>
      <c r="L695" s="62"/>
      <c r="M695" s="62"/>
    </row>
    <row r="696" spans="1:13" ht="16.5" x14ac:dyDescent="0.3">
      <c r="A696" s="156"/>
      <c r="B696" s="157" t="s">
        <v>184</v>
      </c>
      <c r="C696" s="188" t="s">
        <v>676</v>
      </c>
      <c r="D696" s="393"/>
      <c r="E696" s="293">
        <v>2851</v>
      </c>
      <c r="F696" s="459"/>
      <c r="G696" s="62"/>
      <c r="H696" s="62"/>
      <c r="I696" s="71"/>
      <c r="J696" s="62"/>
      <c r="K696" s="62"/>
      <c r="L696" s="62"/>
      <c r="M696" s="62"/>
    </row>
    <row r="697" spans="1:13" ht="16.5" x14ac:dyDescent="0.3">
      <c r="A697" s="180"/>
      <c r="B697" s="178"/>
      <c r="C697" s="126"/>
      <c r="D697" s="394"/>
      <c r="E697" s="395"/>
      <c r="F697" s="459"/>
      <c r="G697" s="62"/>
      <c r="H697" s="62"/>
      <c r="I697" s="71"/>
      <c r="J697" s="62"/>
      <c r="K697" s="62"/>
      <c r="L697" s="62"/>
      <c r="M697" s="62"/>
    </row>
    <row r="698" spans="1:13" ht="16.5" x14ac:dyDescent="0.3">
      <c r="A698" s="180"/>
      <c r="B698" s="178"/>
      <c r="C698" s="398" t="s">
        <v>624</v>
      </c>
      <c r="D698" s="396">
        <f>D701</f>
        <v>393670</v>
      </c>
      <c r="E698" s="399">
        <f>E701</f>
        <v>369558</v>
      </c>
      <c r="F698" s="459">
        <f t="shared" si="28"/>
        <v>93.875073030710993</v>
      </c>
      <c r="G698" s="62"/>
      <c r="H698" s="62"/>
      <c r="I698" s="71"/>
      <c r="J698" s="62"/>
      <c r="K698" s="62"/>
      <c r="L698" s="62"/>
      <c r="M698" s="62"/>
    </row>
    <row r="699" spans="1:13" ht="16.5" x14ac:dyDescent="0.3">
      <c r="A699" s="374"/>
      <c r="B699" s="405"/>
      <c r="C699" s="376" t="s">
        <v>348</v>
      </c>
      <c r="D699" s="377"/>
      <c r="E699" s="378"/>
      <c r="F699" s="453"/>
      <c r="G699" s="62"/>
      <c r="H699" s="62"/>
      <c r="I699" s="71"/>
      <c r="J699" s="62"/>
      <c r="K699" s="62"/>
      <c r="L699" s="62"/>
      <c r="M699" s="62"/>
    </row>
    <row r="700" spans="1:13" ht="16.5" x14ac:dyDescent="0.3">
      <c r="A700" s="374"/>
      <c r="B700" s="375" t="s">
        <v>115</v>
      </c>
      <c r="C700" s="376" t="s">
        <v>116</v>
      </c>
      <c r="D700" s="377">
        <v>393670</v>
      </c>
      <c r="E700" s="378">
        <v>369558</v>
      </c>
      <c r="F700" s="453">
        <f t="shared" si="28"/>
        <v>93.875073030710993</v>
      </c>
      <c r="G700" s="62"/>
      <c r="H700" s="62"/>
      <c r="I700" s="71"/>
      <c r="J700" s="62"/>
      <c r="K700" s="62"/>
      <c r="L700" s="62"/>
      <c r="M700" s="62"/>
    </row>
    <row r="701" spans="1:13" ht="16.5" x14ac:dyDescent="0.3">
      <c r="A701" s="165"/>
      <c r="B701" s="166" t="s">
        <v>11</v>
      </c>
      <c r="C701" s="167" t="s">
        <v>133</v>
      </c>
      <c r="D701" s="387">
        <f t="shared" ref="D701:E701" si="29">D702</f>
        <v>393670</v>
      </c>
      <c r="E701" s="388">
        <f t="shared" si="29"/>
        <v>369558</v>
      </c>
      <c r="F701" s="454">
        <f t="shared" si="28"/>
        <v>93.875073030710993</v>
      </c>
      <c r="G701" s="62"/>
      <c r="H701" s="62"/>
      <c r="I701" s="71"/>
      <c r="J701" s="62"/>
      <c r="K701" s="62"/>
      <c r="L701" s="62"/>
      <c r="M701" s="62"/>
    </row>
    <row r="702" spans="1:13" ht="16.5" x14ac:dyDescent="0.3">
      <c r="A702" s="169"/>
      <c r="B702" s="170" t="s">
        <v>150</v>
      </c>
      <c r="C702" s="171" t="s">
        <v>292</v>
      </c>
      <c r="D702" s="389">
        <f>D703+D706</f>
        <v>393670</v>
      </c>
      <c r="E702" s="390">
        <f>E703+E706</f>
        <v>369558</v>
      </c>
      <c r="F702" s="455">
        <f t="shared" si="28"/>
        <v>93.875073030710993</v>
      </c>
      <c r="G702" s="62"/>
      <c r="H702" s="62"/>
      <c r="I702" s="71"/>
      <c r="J702" s="62"/>
      <c r="K702" s="62"/>
      <c r="L702" s="62"/>
      <c r="M702" s="62"/>
    </row>
    <row r="703" spans="1:13" ht="16.5" x14ac:dyDescent="0.3">
      <c r="A703" s="173">
        <v>32</v>
      </c>
      <c r="B703" s="174" t="s">
        <v>172</v>
      </c>
      <c r="C703" s="175" t="s">
        <v>173</v>
      </c>
      <c r="D703" s="391">
        <v>320000</v>
      </c>
      <c r="E703" s="392">
        <f>E704+E705</f>
        <v>295888</v>
      </c>
      <c r="F703" s="456">
        <f t="shared" si="28"/>
        <v>92.465000000000003</v>
      </c>
      <c r="G703" s="62"/>
      <c r="H703" s="62"/>
      <c r="I703" s="62"/>
      <c r="J703" s="62"/>
      <c r="K703" s="62"/>
      <c r="L703" s="62"/>
      <c r="M703" s="62"/>
    </row>
    <row r="704" spans="1:13" ht="16.5" x14ac:dyDescent="0.3">
      <c r="A704" s="156"/>
      <c r="B704" s="157" t="s">
        <v>180</v>
      </c>
      <c r="C704" s="188" t="s">
        <v>181</v>
      </c>
      <c r="D704" s="393"/>
      <c r="E704" s="293">
        <v>182975</v>
      </c>
      <c r="F704" s="459"/>
      <c r="G704" s="62"/>
      <c r="H704" s="62"/>
      <c r="I704" s="62"/>
      <c r="J704" s="62"/>
      <c r="K704" s="62"/>
      <c r="L704" s="62"/>
      <c r="M704" s="62"/>
    </row>
    <row r="705" spans="1:13" ht="16.5" x14ac:dyDescent="0.3">
      <c r="A705" s="156"/>
      <c r="B705" s="157" t="s">
        <v>182</v>
      </c>
      <c r="C705" s="188" t="s">
        <v>372</v>
      </c>
      <c r="D705" s="393"/>
      <c r="E705" s="293">
        <v>112913</v>
      </c>
      <c r="F705" s="459"/>
      <c r="G705" s="62"/>
      <c r="H705" s="62"/>
      <c r="I705" s="62"/>
      <c r="J705" s="62"/>
      <c r="K705" s="62"/>
      <c r="L705" s="62"/>
      <c r="M705" s="62"/>
    </row>
    <row r="706" spans="1:13" ht="16.5" x14ac:dyDescent="0.3">
      <c r="A706" s="173"/>
      <c r="B706" s="174" t="s">
        <v>192</v>
      </c>
      <c r="C706" s="175" t="s">
        <v>442</v>
      </c>
      <c r="D706" s="391">
        <v>73670</v>
      </c>
      <c r="E706" s="392">
        <f>E707</f>
        <v>73670</v>
      </c>
      <c r="F706" s="456">
        <f t="shared" si="28"/>
        <v>100</v>
      </c>
      <c r="G706" s="62"/>
      <c r="H706" s="62"/>
      <c r="I706" s="62"/>
      <c r="J706" s="62"/>
      <c r="K706" s="62"/>
      <c r="L706" s="62"/>
      <c r="M706" s="62"/>
    </row>
    <row r="707" spans="1:13" ht="16.5" x14ac:dyDescent="0.3">
      <c r="A707" s="156"/>
      <c r="B707" s="157" t="s">
        <v>202</v>
      </c>
      <c r="C707" s="188" t="s">
        <v>203</v>
      </c>
      <c r="D707" s="393"/>
      <c r="E707" s="293">
        <v>73670</v>
      </c>
      <c r="F707" s="459"/>
      <c r="G707" s="62"/>
      <c r="H707" s="62"/>
      <c r="I707" s="62"/>
      <c r="J707" s="62"/>
      <c r="K707" s="62"/>
      <c r="L707" s="62"/>
      <c r="M707" s="62"/>
    </row>
    <row r="708" spans="1:13" ht="16.5" x14ac:dyDescent="0.3">
      <c r="A708" s="180"/>
      <c r="B708" s="178"/>
      <c r="C708" s="126"/>
      <c r="D708" s="394"/>
      <c r="E708" s="395"/>
      <c r="F708" s="459"/>
      <c r="G708" s="62"/>
      <c r="H708" s="62"/>
      <c r="I708" s="62"/>
      <c r="J708" s="62"/>
      <c r="K708" s="62"/>
      <c r="L708" s="62"/>
      <c r="M708" s="62"/>
    </row>
    <row r="709" spans="1:13" ht="16.5" x14ac:dyDescent="0.3">
      <c r="A709" s="180"/>
      <c r="B709" s="178"/>
      <c r="C709" s="126" t="s">
        <v>675</v>
      </c>
      <c r="D709" s="396">
        <f>D712</f>
        <v>12000</v>
      </c>
      <c r="E709" s="399">
        <f>E712</f>
        <v>8750</v>
      </c>
      <c r="F709" s="459">
        <f t="shared" si="28"/>
        <v>72.916666666666657</v>
      </c>
      <c r="G709" s="62"/>
      <c r="H709" s="62"/>
      <c r="I709" s="62"/>
      <c r="J709" s="62"/>
      <c r="K709" s="62"/>
      <c r="L709" s="62"/>
      <c r="M709" s="62"/>
    </row>
    <row r="710" spans="1:13" ht="16.5" x14ac:dyDescent="0.3">
      <c r="A710" s="374"/>
      <c r="B710" s="405"/>
      <c r="C710" s="376" t="s">
        <v>348</v>
      </c>
      <c r="D710" s="377"/>
      <c r="E710" s="378"/>
      <c r="F710" s="453"/>
      <c r="G710" s="62"/>
      <c r="H710" s="62"/>
      <c r="I710" s="62"/>
      <c r="J710" s="62"/>
      <c r="K710" s="62"/>
      <c r="L710" s="62"/>
      <c r="M710" s="62"/>
    </row>
    <row r="711" spans="1:13" ht="16.5" x14ac:dyDescent="0.3">
      <c r="A711" s="374"/>
      <c r="B711" s="375" t="s">
        <v>115</v>
      </c>
      <c r="C711" s="376" t="s">
        <v>116</v>
      </c>
      <c r="D711" s="377">
        <v>12000</v>
      </c>
      <c r="E711" s="378">
        <v>8750</v>
      </c>
      <c r="F711" s="453">
        <f t="shared" si="28"/>
        <v>72.916666666666657</v>
      </c>
      <c r="G711" s="62"/>
      <c r="H711" s="62"/>
      <c r="I711" s="62"/>
      <c r="J711" s="62"/>
      <c r="K711" s="62"/>
      <c r="L711" s="62"/>
      <c r="M711" s="62"/>
    </row>
    <row r="712" spans="1:13" ht="16.5" x14ac:dyDescent="0.3">
      <c r="A712" s="226"/>
      <c r="B712" s="166" t="s">
        <v>11</v>
      </c>
      <c r="C712" s="167" t="s">
        <v>133</v>
      </c>
      <c r="D712" s="387">
        <f t="shared" ref="D712:E713" si="30">D713</f>
        <v>12000</v>
      </c>
      <c r="E712" s="388">
        <f t="shared" si="30"/>
        <v>8750</v>
      </c>
      <c r="F712" s="454">
        <f t="shared" si="28"/>
        <v>72.916666666666657</v>
      </c>
      <c r="G712" s="71"/>
      <c r="H712" s="71"/>
      <c r="I712" s="62"/>
      <c r="J712" s="62"/>
      <c r="K712" s="62"/>
      <c r="L712" s="62"/>
      <c r="M712" s="62"/>
    </row>
    <row r="713" spans="1:13" ht="16.5" x14ac:dyDescent="0.3">
      <c r="A713" s="204"/>
      <c r="B713" s="170" t="s">
        <v>150</v>
      </c>
      <c r="C713" s="171" t="s">
        <v>151</v>
      </c>
      <c r="D713" s="389">
        <f t="shared" si="30"/>
        <v>12000</v>
      </c>
      <c r="E713" s="390">
        <f t="shared" si="30"/>
        <v>8750</v>
      </c>
      <c r="F713" s="455">
        <f t="shared" si="28"/>
        <v>72.916666666666657</v>
      </c>
      <c r="G713" s="71"/>
      <c r="H713" s="71"/>
      <c r="I713" s="62"/>
      <c r="J713" s="62"/>
      <c r="K713" s="62"/>
      <c r="L713" s="62"/>
      <c r="M713" s="62"/>
    </row>
    <row r="714" spans="1:13" ht="16.5" x14ac:dyDescent="0.3">
      <c r="A714" s="173">
        <v>33</v>
      </c>
      <c r="B714" s="174" t="s">
        <v>172</v>
      </c>
      <c r="C714" s="175" t="s">
        <v>173</v>
      </c>
      <c r="D714" s="391">
        <v>12000</v>
      </c>
      <c r="E714" s="392">
        <f>E715</f>
        <v>8750</v>
      </c>
      <c r="F714" s="456">
        <f t="shared" ref="F714:F771" si="31">E714/D714*100</f>
        <v>72.916666666666657</v>
      </c>
      <c r="G714" s="71"/>
      <c r="H714" s="71"/>
      <c r="I714" s="62"/>
      <c r="J714" s="62"/>
      <c r="K714" s="62"/>
      <c r="L714" s="62"/>
      <c r="M714" s="62"/>
    </row>
    <row r="715" spans="1:13" ht="16.5" x14ac:dyDescent="0.3">
      <c r="A715" s="156"/>
      <c r="B715" s="157" t="s">
        <v>184</v>
      </c>
      <c r="C715" s="188" t="s">
        <v>185</v>
      </c>
      <c r="D715" s="393"/>
      <c r="E715" s="293">
        <v>8750</v>
      </c>
      <c r="F715" s="459"/>
      <c r="G715" s="71"/>
      <c r="H715" s="71"/>
      <c r="I715" s="62"/>
      <c r="J715" s="62"/>
      <c r="K715" s="62"/>
      <c r="L715" s="62"/>
      <c r="M715" s="62"/>
    </row>
    <row r="716" spans="1:13" ht="16.5" x14ac:dyDescent="0.3">
      <c r="A716" s="156"/>
      <c r="B716" s="157"/>
      <c r="C716" s="188"/>
      <c r="D716" s="393"/>
      <c r="E716" s="293"/>
      <c r="F716" s="459"/>
      <c r="G716" s="71"/>
      <c r="H716" s="71"/>
      <c r="I716" s="62"/>
      <c r="J716" s="62"/>
      <c r="K716" s="62"/>
      <c r="L716" s="62"/>
      <c r="M716" s="62"/>
    </row>
    <row r="717" spans="1:13" ht="16.5" x14ac:dyDescent="0.3">
      <c r="A717" s="30"/>
      <c r="B717" s="31"/>
      <c r="C717" s="47" t="s">
        <v>591</v>
      </c>
      <c r="D717" s="33">
        <f>D720</f>
        <v>43154</v>
      </c>
      <c r="E717" s="33">
        <f>E720</f>
        <v>43591</v>
      </c>
      <c r="F717" s="459">
        <f t="shared" si="31"/>
        <v>101.01265236131066</v>
      </c>
      <c r="G717" s="71"/>
      <c r="H717" s="71"/>
      <c r="I717" s="62"/>
      <c r="J717" s="62"/>
      <c r="K717" s="62"/>
      <c r="L717" s="62"/>
      <c r="M717" s="62"/>
    </row>
    <row r="718" spans="1:13" ht="16.5" x14ac:dyDescent="0.3">
      <c r="A718" s="374"/>
      <c r="B718" s="405"/>
      <c r="C718" s="376" t="s">
        <v>348</v>
      </c>
      <c r="D718" s="377"/>
      <c r="E718" s="378"/>
      <c r="F718" s="453"/>
      <c r="G718" s="71"/>
      <c r="H718" s="71"/>
      <c r="I718" s="62"/>
      <c r="J718" s="62"/>
      <c r="K718" s="62"/>
      <c r="L718" s="62"/>
      <c r="M718" s="62"/>
    </row>
    <row r="719" spans="1:13" ht="16.5" x14ac:dyDescent="0.3">
      <c r="A719" s="374"/>
      <c r="B719" s="375" t="s">
        <v>115</v>
      </c>
      <c r="C719" s="376" t="s">
        <v>116</v>
      </c>
      <c r="D719" s="377">
        <v>43154</v>
      </c>
      <c r="E719" s="378">
        <v>43591</v>
      </c>
      <c r="F719" s="453">
        <f t="shared" ref="F719" si="32">E719/D719*100</f>
        <v>101.01265236131066</v>
      </c>
      <c r="G719" s="71"/>
      <c r="H719" s="71"/>
      <c r="I719" s="62"/>
      <c r="J719" s="62"/>
      <c r="K719" s="62"/>
      <c r="L719" s="62"/>
      <c r="M719" s="62"/>
    </row>
    <row r="720" spans="1:13" ht="16.5" x14ac:dyDescent="0.3">
      <c r="A720" s="35"/>
      <c r="B720" s="36" t="s">
        <v>11</v>
      </c>
      <c r="C720" s="37" t="s">
        <v>133</v>
      </c>
      <c r="D720" s="38">
        <f>D721</f>
        <v>43154</v>
      </c>
      <c r="E720" s="38">
        <f>E721</f>
        <v>43591</v>
      </c>
      <c r="F720" s="454">
        <f t="shared" si="31"/>
        <v>101.01265236131066</v>
      </c>
      <c r="G720" s="71"/>
      <c r="H720" s="71"/>
      <c r="I720" s="62"/>
      <c r="J720" s="62"/>
      <c r="K720" s="62"/>
      <c r="L720" s="62"/>
      <c r="M720" s="62"/>
    </row>
    <row r="721" spans="1:13" ht="16.5" x14ac:dyDescent="0.3">
      <c r="A721" s="39"/>
      <c r="B721" s="40" t="s">
        <v>150</v>
      </c>
      <c r="C721" s="41" t="s">
        <v>151</v>
      </c>
      <c r="D721" s="42">
        <f>D722</f>
        <v>43154</v>
      </c>
      <c r="E721" s="42">
        <f>E722</f>
        <v>43591</v>
      </c>
      <c r="F721" s="455">
        <f t="shared" si="31"/>
        <v>101.01265236131066</v>
      </c>
      <c r="G721" s="71"/>
      <c r="H721" s="71"/>
      <c r="I721" s="62"/>
      <c r="J721" s="62"/>
      <c r="K721" s="62"/>
      <c r="L721" s="62"/>
      <c r="M721" s="62"/>
    </row>
    <row r="722" spans="1:13" ht="16.5" x14ac:dyDescent="0.3">
      <c r="A722" s="44"/>
      <c r="B722" s="45" t="s">
        <v>172</v>
      </c>
      <c r="C722" s="48" t="s">
        <v>173</v>
      </c>
      <c r="D722" s="46">
        <v>43154</v>
      </c>
      <c r="E722" s="46">
        <f>E724+E723</f>
        <v>43591</v>
      </c>
      <c r="F722" s="456">
        <f t="shared" si="31"/>
        <v>101.01265236131066</v>
      </c>
      <c r="G722" s="71"/>
      <c r="H722" s="71"/>
      <c r="I722" s="62"/>
      <c r="J722" s="62"/>
      <c r="K722" s="62"/>
      <c r="L722" s="62"/>
      <c r="M722" s="62"/>
    </row>
    <row r="723" spans="1:13" s="5" customFormat="1" ht="16.5" x14ac:dyDescent="0.3">
      <c r="A723" s="30"/>
      <c r="B723" s="31" t="s">
        <v>184</v>
      </c>
      <c r="C723" s="47" t="s">
        <v>676</v>
      </c>
      <c r="D723" s="34"/>
      <c r="E723" s="34">
        <v>437</v>
      </c>
      <c r="F723" s="160"/>
      <c r="G723" s="323"/>
      <c r="H723" s="323"/>
      <c r="I723" s="189"/>
      <c r="J723" s="189"/>
      <c r="K723" s="189"/>
      <c r="L723" s="189"/>
      <c r="M723" s="189"/>
    </row>
    <row r="724" spans="1:13" s="5" customFormat="1" ht="16.5" x14ac:dyDescent="0.3">
      <c r="A724" s="30"/>
      <c r="B724" s="31" t="s">
        <v>186</v>
      </c>
      <c r="C724" s="47" t="s">
        <v>661</v>
      </c>
      <c r="D724" s="34"/>
      <c r="E724" s="34">
        <v>43154</v>
      </c>
      <c r="F724" s="459"/>
      <c r="G724" s="323"/>
      <c r="H724" s="323"/>
      <c r="I724" s="189"/>
      <c r="J724" s="189"/>
      <c r="K724" s="189"/>
      <c r="L724" s="189"/>
      <c r="M724" s="189"/>
    </row>
    <row r="725" spans="1:13" ht="16.5" x14ac:dyDescent="0.3">
      <c r="A725" s="180"/>
      <c r="B725" s="178"/>
      <c r="C725" s="126"/>
      <c r="D725" s="394"/>
      <c r="E725" s="395"/>
      <c r="F725" s="459"/>
      <c r="G725" s="71"/>
      <c r="H725" s="71"/>
      <c r="I725" s="62"/>
      <c r="J725" s="62"/>
      <c r="K725" s="62"/>
      <c r="L725" s="62"/>
      <c r="M725" s="62"/>
    </row>
    <row r="726" spans="1:13" ht="16.5" x14ac:dyDescent="0.3">
      <c r="A726" s="297"/>
      <c r="B726" s="382"/>
      <c r="C726" s="383" t="s">
        <v>625</v>
      </c>
      <c r="D726" s="384">
        <f>D727+D737+D745+D753+D764+D774+D782+D790+D798+D806+D816+D824+D834+D842</f>
        <v>2964203</v>
      </c>
      <c r="E726" s="385">
        <f>E727+E737+E745+E753+E764+E774+E782+E790+E798+E806+E816+E824+E834+E842</f>
        <v>2948889</v>
      </c>
      <c r="F726" s="464">
        <f t="shared" si="31"/>
        <v>99.483368716649977</v>
      </c>
      <c r="G726" s="71"/>
      <c r="H726" s="71"/>
      <c r="I726" s="62"/>
      <c r="J726" s="62"/>
      <c r="K726" s="62"/>
      <c r="L726" s="62"/>
      <c r="M726" s="62"/>
    </row>
    <row r="727" spans="1:13" ht="16.5" x14ac:dyDescent="0.3">
      <c r="A727" s="156"/>
      <c r="B727" s="157"/>
      <c r="C727" s="208" t="s">
        <v>626</v>
      </c>
      <c r="D727" s="380">
        <f>D732</f>
        <v>1096305</v>
      </c>
      <c r="E727" s="381">
        <f>E732</f>
        <v>1096305</v>
      </c>
      <c r="F727" s="459">
        <f t="shared" si="31"/>
        <v>100</v>
      </c>
      <c r="G727" s="71"/>
      <c r="H727" s="71"/>
      <c r="I727" s="62"/>
      <c r="J727" s="62"/>
      <c r="K727" s="62"/>
      <c r="L727" s="62"/>
      <c r="M727" s="62"/>
    </row>
    <row r="728" spans="1:13" ht="16.5" x14ac:dyDescent="0.3">
      <c r="A728" s="374"/>
      <c r="B728" s="405"/>
      <c r="C728" s="376" t="s">
        <v>348</v>
      </c>
      <c r="D728" s="377"/>
      <c r="E728" s="378"/>
      <c r="F728" s="453"/>
      <c r="G728" s="71"/>
      <c r="H728" s="71"/>
      <c r="I728" s="62"/>
      <c r="J728" s="62"/>
      <c r="K728" s="62"/>
      <c r="L728" s="62"/>
      <c r="M728" s="62"/>
    </row>
    <row r="729" spans="1:13" ht="16.5" x14ac:dyDescent="0.3">
      <c r="A729" s="374"/>
      <c r="B729" s="375" t="s">
        <v>115</v>
      </c>
      <c r="C729" s="376" t="s">
        <v>440</v>
      </c>
      <c r="D729" s="377">
        <v>603124</v>
      </c>
      <c r="E729" s="378">
        <v>663227</v>
      </c>
      <c r="F729" s="453"/>
      <c r="G729" s="71"/>
      <c r="H729" s="71"/>
      <c r="I729" s="62"/>
      <c r="J729" s="62"/>
      <c r="K729" s="62"/>
      <c r="L729" s="62"/>
      <c r="M729" s="62"/>
    </row>
    <row r="730" spans="1:13" ht="16.5" x14ac:dyDescent="0.3">
      <c r="A730" s="374"/>
      <c r="B730" s="375" t="s">
        <v>121</v>
      </c>
      <c r="C730" s="376" t="s">
        <v>347</v>
      </c>
      <c r="D730" s="377">
        <v>50000</v>
      </c>
      <c r="E730" s="378">
        <v>0</v>
      </c>
      <c r="F730" s="453">
        <f t="shared" si="31"/>
        <v>0</v>
      </c>
      <c r="G730" s="337"/>
      <c r="H730" s="71"/>
      <c r="I730" s="62"/>
      <c r="J730" s="62"/>
      <c r="K730" s="62"/>
      <c r="L730" s="62"/>
      <c r="M730" s="62"/>
    </row>
    <row r="731" spans="1:13" ht="16.5" x14ac:dyDescent="0.3">
      <c r="A731" s="374"/>
      <c r="B731" s="375" t="s">
        <v>107</v>
      </c>
      <c r="C731" s="376" t="s">
        <v>350</v>
      </c>
      <c r="D731" s="377">
        <v>443181</v>
      </c>
      <c r="E731" s="378">
        <v>433078</v>
      </c>
      <c r="F731" s="453">
        <f t="shared" si="31"/>
        <v>97.720344509353964</v>
      </c>
      <c r="G731" s="337"/>
      <c r="H731" s="71"/>
      <c r="I731" s="62"/>
      <c r="J731" s="62"/>
      <c r="K731" s="62"/>
      <c r="L731" s="62"/>
      <c r="M731" s="62"/>
    </row>
    <row r="732" spans="1:13" ht="16.5" x14ac:dyDescent="0.3">
      <c r="A732" s="165"/>
      <c r="B732" s="166" t="s">
        <v>11</v>
      </c>
      <c r="C732" s="167" t="s">
        <v>133</v>
      </c>
      <c r="D732" s="387">
        <f t="shared" ref="D732:E733" si="33">D733</f>
        <v>1096305</v>
      </c>
      <c r="E732" s="388">
        <f t="shared" si="33"/>
        <v>1096305</v>
      </c>
      <c r="F732" s="454">
        <f t="shared" si="31"/>
        <v>100</v>
      </c>
      <c r="G732" s="337"/>
      <c r="H732" s="71"/>
      <c r="I732" s="62"/>
      <c r="J732" s="62"/>
      <c r="K732" s="62"/>
      <c r="L732" s="62"/>
      <c r="M732" s="62"/>
    </row>
    <row r="733" spans="1:13" ht="16.5" x14ac:dyDescent="0.3">
      <c r="A733" s="169"/>
      <c r="B733" s="170" t="s">
        <v>236</v>
      </c>
      <c r="C733" s="171" t="s">
        <v>237</v>
      </c>
      <c r="D733" s="389">
        <f t="shared" si="33"/>
        <v>1096305</v>
      </c>
      <c r="E733" s="390">
        <f t="shared" si="33"/>
        <v>1096305</v>
      </c>
      <c r="F733" s="455">
        <f t="shared" si="31"/>
        <v>100</v>
      </c>
      <c r="G733" s="71"/>
      <c r="H733" s="71"/>
      <c r="I733" s="62"/>
      <c r="J733" s="62"/>
      <c r="K733" s="62"/>
      <c r="L733" s="62"/>
      <c r="M733" s="62"/>
    </row>
    <row r="734" spans="1:13" ht="16.5" x14ac:dyDescent="0.3">
      <c r="A734" s="173">
        <v>35</v>
      </c>
      <c r="B734" s="174" t="s">
        <v>242</v>
      </c>
      <c r="C734" s="175" t="s">
        <v>126</v>
      </c>
      <c r="D734" s="391">
        <v>1096305</v>
      </c>
      <c r="E734" s="392">
        <f>E735</f>
        <v>1096305</v>
      </c>
      <c r="F734" s="456">
        <f t="shared" si="31"/>
        <v>100</v>
      </c>
      <c r="G734" s="71"/>
      <c r="H734" s="71"/>
      <c r="I734" s="62"/>
      <c r="J734" s="62"/>
      <c r="K734" s="62"/>
      <c r="L734" s="62"/>
      <c r="M734" s="62"/>
    </row>
    <row r="735" spans="1:13" ht="16.5" x14ac:dyDescent="0.3">
      <c r="A735" s="156"/>
      <c r="B735" s="157" t="s">
        <v>243</v>
      </c>
      <c r="C735" s="188" t="s">
        <v>244</v>
      </c>
      <c r="D735" s="393"/>
      <c r="E735" s="293">
        <v>1096305</v>
      </c>
      <c r="F735" s="459"/>
      <c r="G735" s="62"/>
      <c r="H735" s="62"/>
      <c r="I735" s="62"/>
      <c r="J735" s="62"/>
      <c r="K735" s="62"/>
      <c r="L735" s="62"/>
      <c r="M735" s="62"/>
    </row>
    <row r="736" spans="1:13" ht="16.5" x14ac:dyDescent="0.3">
      <c r="A736" s="180"/>
      <c r="B736" s="178"/>
      <c r="C736" s="126"/>
      <c r="D736" s="394"/>
      <c r="E736" s="395"/>
      <c r="F736" s="459"/>
      <c r="G736" s="62"/>
      <c r="H736" s="62"/>
      <c r="I736" s="62"/>
      <c r="J736" s="62"/>
      <c r="K736" s="62"/>
      <c r="L736" s="62"/>
      <c r="M736" s="62"/>
    </row>
    <row r="737" spans="1:13" ht="16.5" x14ac:dyDescent="0.3">
      <c r="A737" s="180"/>
      <c r="B737" s="178"/>
      <c r="C737" s="126" t="s">
        <v>627</v>
      </c>
      <c r="D737" s="396">
        <f>D740</f>
        <v>29131</v>
      </c>
      <c r="E737" s="399">
        <f>E740</f>
        <v>29131</v>
      </c>
      <c r="F737" s="459">
        <f t="shared" si="31"/>
        <v>100</v>
      </c>
      <c r="G737" s="62"/>
      <c r="H737" s="62"/>
      <c r="I737" s="62"/>
      <c r="J737" s="62"/>
      <c r="K737" s="62"/>
      <c r="L737" s="62"/>
      <c r="M737" s="62"/>
    </row>
    <row r="738" spans="1:13" ht="16.5" x14ac:dyDescent="0.3">
      <c r="A738" s="374"/>
      <c r="B738" s="405"/>
      <c r="C738" s="376" t="s">
        <v>348</v>
      </c>
      <c r="D738" s="377"/>
      <c r="E738" s="378"/>
      <c r="F738" s="453"/>
      <c r="G738" s="62"/>
      <c r="H738" s="62"/>
      <c r="I738" s="62"/>
      <c r="J738" s="62"/>
      <c r="K738" s="62"/>
      <c r="L738" s="62"/>
      <c r="M738" s="62"/>
    </row>
    <row r="739" spans="1:13" ht="16.5" x14ac:dyDescent="0.3">
      <c r="A739" s="374"/>
      <c r="B739" s="375" t="s">
        <v>107</v>
      </c>
      <c r="C739" s="376" t="s">
        <v>350</v>
      </c>
      <c r="D739" s="377">
        <v>29131</v>
      </c>
      <c r="E739" s="378">
        <v>29131</v>
      </c>
      <c r="F739" s="453">
        <f t="shared" si="31"/>
        <v>100</v>
      </c>
      <c r="G739" s="62"/>
      <c r="H739" s="62"/>
      <c r="I739" s="62"/>
      <c r="J739" s="62"/>
      <c r="K739" s="62"/>
      <c r="L739" s="62"/>
      <c r="M739" s="62"/>
    </row>
    <row r="740" spans="1:13" ht="16.5" x14ac:dyDescent="0.3">
      <c r="A740" s="226"/>
      <c r="B740" s="166" t="s">
        <v>13</v>
      </c>
      <c r="C740" s="167" t="s">
        <v>245</v>
      </c>
      <c r="D740" s="387">
        <f>D741</f>
        <v>29131</v>
      </c>
      <c r="E740" s="388">
        <f>E741</f>
        <v>29131</v>
      </c>
      <c r="F740" s="454">
        <f t="shared" si="31"/>
        <v>100</v>
      </c>
      <c r="G740" s="62"/>
      <c r="H740" s="62"/>
      <c r="I740" s="62"/>
      <c r="J740" s="62"/>
      <c r="K740" s="62"/>
      <c r="L740" s="62"/>
      <c r="M740" s="62"/>
    </row>
    <row r="741" spans="1:13" ht="16.5" x14ac:dyDescent="0.3">
      <c r="A741" s="204"/>
      <c r="B741" s="170" t="s">
        <v>119</v>
      </c>
      <c r="C741" s="171" t="s">
        <v>373</v>
      </c>
      <c r="D741" s="389">
        <f>D742</f>
        <v>29131</v>
      </c>
      <c r="E741" s="390">
        <f>E742</f>
        <v>29131</v>
      </c>
      <c r="F741" s="455">
        <f t="shared" si="31"/>
        <v>100</v>
      </c>
      <c r="G741" s="62"/>
      <c r="H741" s="62"/>
      <c r="I741" s="62"/>
      <c r="J741" s="62"/>
      <c r="K741" s="62"/>
      <c r="L741" s="62"/>
      <c r="M741" s="62"/>
    </row>
    <row r="742" spans="1:13" ht="16.5" x14ac:dyDescent="0.3">
      <c r="A742" s="173">
        <v>36</v>
      </c>
      <c r="B742" s="174" t="s">
        <v>247</v>
      </c>
      <c r="C742" s="175" t="s">
        <v>374</v>
      </c>
      <c r="D742" s="391">
        <v>29131</v>
      </c>
      <c r="E742" s="392">
        <f>E743</f>
        <v>29131</v>
      </c>
      <c r="F742" s="456">
        <f t="shared" si="31"/>
        <v>100</v>
      </c>
      <c r="G742" s="62"/>
      <c r="H742" s="62"/>
      <c r="I742" s="62"/>
      <c r="J742" s="62"/>
      <c r="K742" s="62"/>
      <c r="L742" s="62"/>
      <c r="M742" s="62"/>
    </row>
    <row r="743" spans="1:13" ht="16.5" x14ac:dyDescent="0.3">
      <c r="A743" s="180"/>
      <c r="B743" s="178" t="s">
        <v>553</v>
      </c>
      <c r="C743" s="126" t="s">
        <v>669</v>
      </c>
      <c r="D743" s="394"/>
      <c r="E743" s="395">
        <v>29131</v>
      </c>
      <c r="F743" s="459"/>
      <c r="G743" s="62"/>
      <c r="H743" s="62"/>
      <c r="I743" s="62"/>
      <c r="J743" s="62"/>
      <c r="K743" s="62"/>
      <c r="L743" s="62"/>
      <c r="M743" s="62"/>
    </row>
    <row r="744" spans="1:13" ht="16.5" x14ac:dyDescent="0.3">
      <c r="A744" s="180"/>
      <c r="B744" s="178"/>
      <c r="C744" s="126"/>
      <c r="D744" s="394"/>
      <c r="E744" s="395"/>
      <c r="F744" s="459"/>
      <c r="G744" s="62"/>
      <c r="H744" s="62"/>
      <c r="I744" s="62"/>
      <c r="J744" s="62"/>
      <c r="K744" s="62"/>
      <c r="L744" s="62"/>
      <c r="M744" s="62"/>
    </row>
    <row r="745" spans="1:13" ht="16.5" x14ac:dyDescent="0.3">
      <c r="A745" s="180"/>
      <c r="B745" s="178"/>
      <c r="C745" s="126" t="s">
        <v>628</v>
      </c>
      <c r="D745" s="396">
        <f>D748</f>
        <v>5358</v>
      </c>
      <c r="E745" s="399">
        <f>E748</f>
        <v>5358</v>
      </c>
      <c r="F745" s="459">
        <f t="shared" si="31"/>
        <v>100</v>
      </c>
      <c r="G745" s="62"/>
      <c r="H745" s="62"/>
      <c r="I745" s="62"/>
      <c r="J745" s="62"/>
      <c r="K745" s="62"/>
      <c r="L745" s="62"/>
      <c r="M745" s="62"/>
    </row>
    <row r="746" spans="1:13" ht="16.5" x14ac:dyDescent="0.3">
      <c r="A746" s="374"/>
      <c r="B746" s="405"/>
      <c r="C746" s="376" t="s">
        <v>348</v>
      </c>
      <c r="D746" s="377"/>
      <c r="E746" s="378"/>
      <c r="F746" s="453"/>
      <c r="G746" s="62"/>
      <c r="H746" s="62"/>
      <c r="I746" s="62"/>
      <c r="J746" s="62"/>
      <c r="K746" s="62"/>
      <c r="L746" s="62"/>
      <c r="M746" s="62"/>
    </row>
    <row r="747" spans="1:13" ht="16.5" x14ac:dyDescent="0.3">
      <c r="A747" s="374"/>
      <c r="B747" s="375" t="s">
        <v>107</v>
      </c>
      <c r="C747" s="376" t="s">
        <v>350</v>
      </c>
      <c r="D747" s="377">
        <v>5358</v>
      </c>
      <c r="E747" s="378">
        <v>5358</v>
      </c>
      <c r="F747" s="453">
        <f t="shared" si="31"/>
        <v>100</v>
      </c>
      <c r="G747" s="62"/>
      <c r="H747" s="62"/>
      <c r="I747" s="62"/>
      <c r="J747" s="62"/>
      <c r="K747" s="62"/>
      <c r="L747" s="62"/>
      <c r="M747" s="62"/>
    </row>
    <row r="748" spans="1:13" ht="16.5" x14ac:dyDescent="0.3">
      <c r="A748" s="165"/>
      <c r="B748" s="166" t="s">
        <v>13</v>
      </c>
      <c r="C748" s="167" t="s">
        <v>245</v>
      </c>
      <c r="D748" s="387">
        <f>D749</f>
        <v>5358</v>
      </c>
      <c r="E748" s="388">
        <f>E749</f>
        <v>5358</v>
      </c>
      <c r="F748" s="454">
        <f t="shared" si="31"/>
        <v>100</v>
      </c>
      <c r="G748" s="62"/>
      <c r="H748" s="62"/>
      <c r="I748" s="62"/>
      <c r="J748" s="62"/>
      <c r="K748" s="62"/>
      <c r="L748" s="62"/>
      <c r="M748" s="62"/>
    </row>
    <row r="749" spans="1:13" ht="16.5" x14ac:dyDescent="0.3">
      <c r="A749" s="169"/>
      <c r="B749" s="170" t="s">
        <v>121</v>
      </c>
      <c r="C749" s="171" t="s">
        <v>248</v>
      </c>
      <c r="D749" s="389">
        <f>D750</f>
        <v>5358</v>
      </c>
      <c r="E749" s="390">
        <f>E750</f>
        <v>5358</v>
      </c>
      <c r="F749" s="455">
        <f t="shared" si="31"/>
        <v>100</v>
      </c>
      <c r="G749" s="62"/>
      <c r="H749" s="62"/>
      <c r="I749" s="62"/>
      <c r="J749" s="62"/>
      <c r="K749" s="62"/>
      <c r="L749" s="62"/>
      <c r="M749" s="62"/>
    </row>
    <row r="750" spans="1:13" ht="16.5" x14ac:dyDescent="0.3">
      <c r="A750" s="173">
        <v>38</v>
      </c>
      <c r="B750" s="174" t="s">
        <v>249</v>
      </c>
      <c r="C750" s="175" t="s">
        <v>250</v>
      </c>
      <c r="D750" s="391">
        <v>5358</v>
      </c>
      <c r="E750" s="392">
        <f>E751</f>
        <v>5358</v>
      </c>
      <c r="F750" s="456">
        <f t="shared" si="31"/>
        <v>100</v>
      </c>
      <c r="G750" s="62"/>
      <c r="H750" s="62"/>
      <c r="I750" s="62"/>
      <c r="J750" s="62"/>
      <c r="K750" s="62"/>
      <c r="L750" s="62"/>
      <c r="M750" s="62"/>
    </row>
    <row r="751" spans="1:13" ht="16.5" x14ac:dyDescent="0.3">
      <c r="A751" s="156"/>
      <c r="B751" s="157" t="s">
        <v>251</v>
      </c>
      <c r="C751" s="188" t="s">
        <v>551</v>
      </c>
      <c r="D751" s="393"/>
      <c r="E751" s="293">
        <v>5358</v>
      </c>
      <c r="F751" s="160"/>
      <c r="G751" s="62"/>
      <c r="H751" s="62"/>
      <c r="I751" s="62"/>
      <c r="J751" s="62"/>
      <c r="K751" s="62"/>
      <c r="L751" s="62"/>
      <c r="M751" s="62"/>
    </row>
    <row r="752" spans="1:13" ht="16.5" x14ac:dyDescent="0.3">
      <c r="A752" s="180"/>
      <c r="B752" s="178"/>
      <c r="C752" s="126"/>
      <c r="D752" s="394"/>
      <c r="E752" s="395"/>
      <c r="F752" s="459"/>
      <c r="G752" s="62"/>
      <c r="H752" s="62"/>
      <c r="I752" s="62"/>
      <c r="J752" s="62"/>
      <c r="K752" s="62"/>
      <c r="L752" s="62"/>
      <c r="M752" s="62"/>
    </row>
    <row r="753" spans="1:13" ht="16.5" x14ac:dyDescent="0.3">
      <c r="A753" s="180"/>
      <c r="B753" s="422"/>
      <c r="C753" s="150" t="s">
        <v>629</v>
      </c>
      <c r="D753" s="364">
        <f>D759</f>
        <v>627226</v>
      </c>
      <c r="E753" s="406">
        <f>E759</f>
        <v>627226</v>
      </c>
      <c r="F753" s="459">
        <f t="shared" si="31"/>
        <v>100</v>
      </c>
      <c r="G753" s="62"/>
      <c r="H753" s="62"/>
      <c r="I753" s="62"/>
      <c r="J753" s="62"/>
      <c r="K753" s="62"/>
      <c r="L753" s="62"/>
      <c r="M753" s="62"/>
    </row>
    <row r="754" spans="1:13" ht="16.5" x14ac:dyDescent="0.3">
      <c r="A754" s="374"/>
      <c r="B754" s="405"/>
      <c r="C754" s="376" t="s">
        <v>348</v>
      </c>
      <c r="D754" s="377"/>
      <c r="E754" s="378"/>
      <c r="F754" s="453"/>
      <c r="G754" s="62"/>
      <c r="H754" s="62"/>
      <c r="I754" s="62"/>
      <c r="J754" s="62"/>
      <c r="K754" s="62"/>
      <c r="L754" s="62"/>
      <c r="M754" s="62"/>
    </row>
    <row r="755" spans="1:13" ht="16.5" x14ac:dyDescent="0.3">
      <c r="A755" s="374"/>
      <c r="B755" s="375" t="s">
        <v>119</v>
      </c>
      <c r="C755" s="376" t="s">
        <v>349</v>
      </c>
      <c r="D755" s="377">
        <v>30000</v>
      </c>
      <c r="E755" s="378">
        <v>26338</v>
      </c>
      <c r="F755" s="453">
        <f t="shared" si="31"/>
        <v>87.793333333333337</v>
      </c>
      <c r="G755" s="62"/>
      <c r="H755" s="62"/>
      <c r="I755" s="62"/>
      <c r="J755" s="62"/>
      <c r="K755" s="62"/>
      <c r="L755" s="62"/>
      <c r="M755" s="62"/>
    </row>
    <row r="756" spans="1:13" ht="16.5" x14ac:dyDescent="0.3">
      <c r="A756" s="374"/>
      <c r="B756" s="375" t="s">
        <v>121</v>
      </c>
      <c r="C756" s="376" t="s">
        <v>347</v>
      </c>
      <c r="D756" s="377">
        <v>514726</v>
      </c>
      <c r="E756" s="378">
        <v>518388</v>
      </c>
      <c r="F756" s="453">
        <f t="shared" si="31"/>
        <v>100.71144647832051</v>
      </c>
      <c r="G756" s="62"/>
      <c r="H756" s="62"/>
      <c r="I756" s="62"/>
      <c r="J756" s="62"/>
      <c r="K756" s="62"/>
      <c r="L756" s="62"/>
      <c r="M756" s="62"/>
    </row>
    <row r="757" spans="1:13" ht="16.5" x14ac:dyDescent="0.3">
      <c r="A757" s="374"/>
      <c r="B757" s="375" t="s">
        <v>123</v>
      </c>
      <c r="C757" s="376" t="s">
        <v>674</v>
      </c>
      <c r="D757" s="377">
        <v>0</v>
      </c>
      <c r="E757" s="378">
        <v>82500</v>
      </c>
      <c r="F757" s="453"/>
      <c r="G757" s="62"/>
      <c r="H757" s="62"/>
      <c r="I757" s="62"/>
      <c r="J757" s="62"/>
      <c r="K757" s="62"/>
      <c r="L757" s="62"/>
      <c r="M757" s="62"/>
    </row>
    <row r="758" spans="1:13" ht="16.5" x14ac:dyDescent="0.3">
      <c r="A758" s="374"/>
      <c r="B758" s="375" t="s">
        <v>125</v>
      </c>
      <c r="C758" s="376" t="s">
        <v>441</v>
      </c>
      <c r="D758" s="377">
        <v>82500</v>
      </c>
      <c r="E758" s="378">
        <v>0</v>
      </c>
      <c r="F758" s="453">
        <f t="shared" si="31"/>
        <v>0</v>
      </c>
      <c r="G758" s="207"/>
      <c r="H758" s="62"/>
      <c r="I758" s="62"/>
      <c r="J758" s="62"/>
      <c r="K758" s="62"/>
      <c r="L758" s="62"/>
      <c r="M758" s="62"/>
    </row>
    <row r="759" spans="1:13" ht="16.5" x14ac:dyDescent="0.3">
      <c r="A759" s="165"/>
      <c r="B759" s="166" t="s">
        <v>13</v>
      </c>
      <c r="C759" s="167" t="s">
        <v>245</v>
      </c>
      <c r="D759" s="387">
        <f t="shared" ref="D759:E760" si="34">D760</f>
        <v>627226</v>
      </c>
      <c r="E759" s="388">
        <f t="shared" si="34"/>
        <v>627226</v>
      </c>
      <c r="F759" s="454">
        <f t="shared" si="31"/>
        <v>100</v>
      </c>
      <c r="G759" s="62"/>
      <c r="H759" s="62"/>
      <c r="I759" s="62"/>
      <c r="J759" s="62"/>
      <c r="K759" s="62"/>
      <c r="L759" s="62"/>
      <c r="M759" s="62"/>
    </row>
    <row r="760" spans="1:13" ht="16.5" x14ac:dyDescent="0.3">
      <c r="A760" s="169"/>
      <c r="B760" s="170" t="s">
        <v>121</v>
      </c>
      <c r="C760" s="171" t="s">
        <v>248</v>
      </c>
      <c r="D760" s="389">
        <f t="shared" si="34"/>
        <v>627226</v>
      </c>
      <c r="E760" s="390">
        <f t="shared" si="34"/>
        <v>627226</v>
      </c>
      <c r="F760" s="455">
        <f t="shared" si="31"/>
        <v>100</v>
      </c>
      <c r="G760" s="62"/>
      <c r="H760" s="62"/>
      <c r="I760" s="62"/>
      <c r="J760" s="62"/>
      <c r="K760" s="62"/>
      <c r="L760" s="62"/>
      <c r="M760" s="62"/>
    </row>
    <row r="761" spans="1:13" ht="16.5" x14ac:dyDescent="0.3">
      <c r="A761" s="173">
        <v>39</v>
      </c>
      <c r="B761" s="174" t="s">
        <v>249</v>
      </c>
      <c r="C761" s="175" t="s">
        <v>250</v>
      </c>
      <c r="D761" s="391">
        <v>627226</v>
      </c>
      <c r="E761" s="392">
        <f>E762</f>
        <v>627226</v>
      </c>
      <c r="F761" s="456">
        <f t="shared" si="31"/>
        <v>100</v>
      </c>
      <c r="G761" s="62"/>
      <c r="H761" s="62"/>
      <c r="I761" s="62"/>
      <c r="J761" s="62"/>
      <c r="K761" s="62"/>
      <c r="L761" s="62"/>
      <c r="M761" s="62"/>
    </row>
    <row r="762" spans="1:13" s="5" customFormat="1" ht="16.5" x14ac:dyDescent="0.3">
      <c r="A762" s="156"/>
      <c r="B762" s="157" t="s">
        <v>554</v>
      </c>
      <c r="C762" s="188" t="s">
        <v>671</v>
      </c>
      <c r="D762" s="393"/>
      <c r="E762" s="293">
        <v>627226</v>
      </c>
      <c r="F762" s="160"/>
      <c r="G762" s="189"/>
      <c r="H762" s="189"/>
      <c r="I762" s="189"/>
      <c r="J762" s="189"/>
      <c r="K762" s="189"/>
      <c r="L762" s="189"/>
      <c r="M762" s="189"/>
    </row>
    <row r="763" spans="1:13" ht="16.5" x14ac:dyDescent="0.3">
      <c r="A763" s="180"/>
      <c r="B763" s="322"/>
      <c r="C763" s="126"/>
      <c r="D763" s="394"/>
      <c r="E763" s="395"/>
      <c r="F763" s="459"/>
      <c r="G763" s="62"/>
      <c r="H763" s="62"/>
      <c r="I763" s="62"/>
      <c r="J763" s="62"/>
      <c r="K763" s="62"/>
      <c r="L763" s="62"/>
      <c r="M763" s="62"/>
    </row>
    <row r="764" spans="1:13" ht="16.5" x14ac:dyDescent="0.3">
      <c r="A764" s="180"/>
      <c r="B764" s="422"/>
      <c r="C764" s="126" t="s">
        <v>630</v>
      </c>
      <c r="D764" s="396">
        <f>D769</f>
        <v>485000</v>
      </c>
      <c r="E764" s="399">
        <f>E769</f>
        <v>479753</v>
      </c>
      <c r="F764" s="459">
        <f t="shared" si="31"/>
        <v>98.918144329896904</v>
      </c>
      <c r="G764" s="62"/>
      <c r="H764" s="62"/>
      <c r="I764" s="62"/>
      <c r="J764" s="62"/>
      <c r="K764" s="62"/>
      <c r="L764" s="62"/>
      <c r="M764" s="62"/>
    </row>
    <row r="765" spans="1:13" ht="16.5" x14ac:dyDescent="0.3">
      <c r="A765" s="374"/>
      <c r="B765" s="405"/>
      <c r="C765" s="376" t="s">
        <v>348</v>
      </c>
      <c r="D765" s="377"/>
      <c r="E765" s="378"/>
      <c r="F765" s="453"/>
      <c r="G765" s="62"/>
      <c r="H765" s="62"/>
      <c r="I765" s="62"/>
      <c r="J765" s="62"/>
      <c r="K765" s="62"/>
      <c r="L765" s="62"/>
      <c r="M765" s="62"/>
    </row>
    <row r="766" spans="1:13" ht="16.5" x14ac:dyDescent="0.3">
      <c r="A766" s="374"/>
      <c r="B766" s="375" t="s">
        <v>119</v>
      </c>
      <c r="C766" s="376" t="s">
        <v>349</v>
      </c>
      <c r="D766" s="377">
        <v>30000</v>
      </c>
      <c r="E766" s="378">
        <v>30000</v>
      </c>
      <c r="F766" s="453">
        <f t="shared" si="31"/>
        <v>100</v>
      </c>
      <c r="G766" s="62"/>
      <c r="H766" s="62"/>
      <c r="I766" s="62"/>
      <c r="J766" s="62"/>
      <c r="K766" s="62"/>
      <c r="L766" s="62"/>
      <c r="M766" s="62"/>
    </row>
    <row r="767" spans="1:13" ht="16.5" x14ac:dyDescent="0.3">
      <c r="A767" s="374"/>
      <c r="B767" s="375" t="s">
        <v>121</v>
      </c>
      <c r="C767" s="376" t="s">
        <v>347</v>
      </c>
      <c r="D767" s="377">
        <v>285274</v>
      </c>
      <c r="E767" s="378">
        <v>260292</v>
      </c>
      <c r="F767" s="453">
        <f t="shared" si="31"/>
        <v>91.242805162755801</v>
      </c>
      <c r="G767" s="62"/>
      <c r="H767" s="62"/>
      <c r="I767" s="62"/>
      <c r="J767" s="62"/>
      <c r="K767" s="62"/>
      <c r="L767" s="62"/>
      <c r="M767" s="62"/>
    </row>
    <row r="768" spans="1:13" ht="16.5" x14ac:dyDescent="0.3">
      <c r="A768" s="374"/>
      <c r="B768" s="375" t="s">
        <v>107</v>
      </c>
      <c r="C768" s="376" t="s">
        <v>350</v>
      </c>
      <c r="D768" s="377">
        <v>169726</v>
      </c>
      <c r="E768" s="378">
        <v>189461</v>
      </c>
      <c r="F768" s="453">
        <f t="shared" si="31"/>
        <v>111.62756442737118</v>
      </c>
      <c r="G768" s="207"/>
      <c r="H768" s="62"/>
      <c r="I768" s="62"/>
      <c r="J768" s="62"/>
      <c r="K768" s="62"/>
      <c r="L768" s="62"/>
      <c r="M768" s="62"/>
    </row>
    <row r="769" spans="1:13" ht="16.5" x14ac:dyDescent="0.3">
      <c r="A769" s="165"/>
      <c r="B769" s="166" t="s">
        <v>13</v>
      </c>
      <c r="C769" s="167" t="s">
        <v>245</v>
      </c>
      <c r="D769" s="387">
        <f t="shared" ref="D769:E770" si="35">D770</f>
        <v>485000</v>
      </c>
      <c r="E769" s="388">
        <f t="shared" si="35"/>
        <v>479753</v>
      </c>
      <c r="F769" s="454">
        <f t="shared" si="31"/>
        <v>98.918144329896904</v>
      </c>
      <c r="G769" s="62"/>
      <c r="H769" s="62"/>
      <c r="I769" s="71"/>
      <c r="J769" s="62"/>
      <c r="K769" s="62"/>
      <c r="L769" s="62"/>
      <c r="M769" s="62"/>
    </row>
    <row r="770" spans="1:13" ht="16.5" x14ac:dyDescent="0.3">
      <c r="A770" s="169"/>
      <c r="B770" s="170" t="s">
        <v>121</v>
      </c>
      <c r="C770" s="171" t="s">
        <v>248</v>
      </c>
      <c r="D770" s="389">
        <f t="shared" si="35"/>
        <v>485000</v>
      </c>
      <c r="E770" s="390">
        <f t="shared" si="35"/>
        <v>479753</v>
      </c>
      <c r="F770" s="455">
        <f t="shared" si="31"/>
        <v>98.918144329896904</v>
      </c>
      <c r="G770" s="62"/>
      <c r="H770" s="62"/>
      <c r="I770" s="71"/>
      <c r="J770" s="62"/>
      <c r="K770" s="62"/>
      <c r="L770" s="62"/>
      <c r="M770" s="62"/>
    </row>
    <row r="771" spans="1:13" ht="16.5" x14ac:dyDescent="0.3">
      <c r="A771" s="173">
        <v>40</v>
      </c>
      <c r="B771" s="174" t="s">
        <v>249</v>
      </c>
      <c r="C771" s="175" t="s">
        <v>250</v>
      </c>
      <c r="D771" s="391">
        <v>485000</v>
      </c>
      <c r="E771" s="392">
        <f>E772</f>
        <v>479753</v>
      </c>
      <c r="F771" s="456">
        <f t="shared" si="31"/>
        <v>98.918144329896904</v>
      </c>
      <c r="G771" s="62"/>
      <c r="H771" s="62"/>
      <c r="I771" s="71"/>
      <c r="J771" s="62"/>
      <c r="K771" s="62"/>
      <c r="L771" s="62"/>
      <c r="M771" s="62"/>
    </row>
    <row r="772" spans="1:13" ht="16.5" x14ac:dyDescent="0.3">
      <c r="A772" s="180"/>
      <c r="B772" s="322" t="s">
        <v>251</v>
      </c>
      <c r="C772" s="126" t="s">
        <v>252</v>
      </c>
      <c r="D772" s="394"/>
      <c r="E772" s="395">
        <v>479753</v>
      </c>
      <c r="F772" s="459"/>
      <c r="G772" s="62"/>
      <c r="H772" s="62"/>
      <c r="I772" s="71"/>
      <c r="J772" s="62"/>
      <c r="K772" s="62"/>
      <c r="L772" s="62"/>
      <c r="M772" s="62"/>
    </row>
    <row r="773" spans="1:13" ht="16.5" x14ac:dyDescent="0.3">
      <c r="A773" s="180"/>
      <c r="B773" s="322"/>
      <c r="C773" s="107"/>
      <c r="D773" s="400"/>
      <c r="E773" s="386"/>
      <c r="F773" s="459"/>
      <c r="G773" s="62"/>
      <c r="H773" s="62"/>
      <c r="I773" s="71"/>
      <c r="J773" s="62"/>
      <c r="K773" s="62"/>
      <c r="L773" s="62"/>
      <c r="M773" s="62"/>
    </row>
    <row r="774" spans="1:13" ht="16.5" x14ac:dyDescent="0.3">
      <c r="A774" s="180"/>
      <c r="B774" s="422"/>
      <c r="C774" s="107" t="s">
        <v>631</v>
      </c>
      <c r="D774" s="364">
        <f>D777</f>
        <v>14724</v>
      </c>
      <c r="E774" s="406">
        <f>E777</f>
        <v>14724</v>
      </c>
      <c r="F774" s="459">
        <f t="shared" ref="F774:F811" si="36">E774/D774*100</f>
        <v>100</v>
      </c>
      <c r="G774" s="62"/>
      <c r="H774" s="62"/>
      <c r="I774" s="71"/>
      <c r="J774" s="62"/>
      <c r="K774" s="62"/>
      <c r="L774" s="62"/>
      <c r="M774" s="62"/>
    </row>
    <row r="775" spans="1:13" ht="16.5" x14ac:dyDescent="0.3">
      <c r="A775" s="374"/>
      <c r="B775" s="405"/>
      <c r="C775" s="376" t="s">
        <v>348</v>
      </c>
      <c r="D775" s="377"/>
      <c r="E775" s="378"/>
      <c r="F775" s="453"/>
      <c r="G775" s="62"/>
      <c r="H775" s="62"/>
      <c r="I775" s="71"/>
      <c r="J775" s="62"/>
      <c r="K775" s="62"/>
      <c r="L775" s="62"/>
      <c r="M775" s="62"/>
    </row>
    <row r="776" spans="1:13" ht="16.5" x14ac:dyDescent="0.3">
      <c r="A776" s="374"/>
      <c r="B776" s="375" t="s">
        <v>107</v>
      </c>
      <c r="C776" s="376" t="s">
        <v>350</v>
      </c>
      <c r="D776" s="377">
        <v>14724</v>
      </c>
      <c r="E776" s="378">
        <v>14724</v>
      </c>
      <c r="F776" s="453">
        <f t="shared" si="36"/>
        <v>100</v>
      </c>
      <c r="G776" s="62"/>
      <c r="H776" s="62"/>
      <c r="I776" s="71"/>
      <c r="J776" s="62"/>
      <c r="K776" s="62"/>
      <c r="L776" s="62"/>
      <c r="M776" s="62"/>
    </row>
    <row r="777" spans="1:13" ht="16.5" x14ac:dyDescent="0.3">
      <c r="A777" s="165"/>
      <c r="B777" s="166" t="s">
        <v>13</v>
      </c>
      <c r="C777" s="167" t="s">
        <v>245</v>
      </c>
      <c r="D777" s="387">
        <f>D778</f>
        <v>14724</v>
      </c>
      <c r="E777" s="388">
        <f>E778</f>
        <v>14724</v>
      </c>
      <c r="F777" s="454">
        <f t="shared" si="36"/>
        <v>100</v>
      </c>
      <c r="G777" s="62"/>
      <c r="H777" s="62"/>
      <c r="I777" s="71"/>
      <c r="J777" s="62"/>
      <c r="K777" s="62"/>
      <c r="L777" s="62"/>
      <c r="M777" s="62"/>
    </row>
    <row r="778" spans="1:13" ht="16.5" x14ac:dyDescent="0.3">
      <c r="A778" s="169"/>
      <c r="B778" s="170" t="s">
        <v>121</v>
      </c>
      <c r="C778" s="171" t="s">
        <v>248</v>
      </c>
      <c r="D778" s="389">
        <f>D779</f>
        <v>14724</v>
      </c>
      <c r="E778" s="390">
        <f>E779</f>
        <v>14724</v>
      </c>
      <c r="F778" s="455">
        <f t="shared" si="36"/>
        <v>100</v>
      </c>
      <c r="G778" s="62"/>
      <c r="H778" s="62"/>
      <c r="I778" s="71"/>
      <c r="J778" s="62"/>
      <c r="K778" s="62"/>
      <c r="L778" s="62"/>
      <c r="M778" s="62"/>
    </row>
    <row r="779" spans="1:13" ht="16.5" x14ac:dyDescent="0.3">
      <c r="A779" s="173">
        <v>42</v>
      </c>
      <c r="B779" s="174" t="s">
        <v>249</v>
      </c>
      <c r="C779" s="175" t="s">
        <v>250</v>
      </c>
      <c r="D779" s="391">
        <v>14724</v>
      </c>
      <c r="E779" s="392">
        <f>E780</f>
        <v>14724</v>
      </c>
      <c r="F779" s="456">
        <f t="shared" si="36"/>
        <v>100</v>
      </c>
      <c r="G779" s="62"/>
      <c r="H779" s="62"/>
      <c r="I779" s="71"/>
      <c r="J779" s="62"/>
      <c r="K779" s="62"/>
      <c r="L779" s="62"/>
      <c r="M779" s="62"/>
    </row>
    <row r="780" spans="1:13" ht="16.5" x14ac:dyDescent="0.3">
      <c r="A780" s="156"/>
      <c r="B780" s="157" t="s">
        <v>251</v>
      </c>
      <c r="C780" s="188" t="s">
        <v>551</v>
      </c>
      <c r="D780" s="393"/>
      <c r="E780" s="293">
        <v>14724</v>
      </c>
      <c r="F780" s="160"/>
      <c r="G780" s="62"/>
      <c r="H780" s="62"/>
      <c r="I780" s="71"/>
      <c r="J780" s="62"/>
      <c r="K780" s="62"/>
      <c r="L780" s="62"/>
      <c r="M780" s="62"/>
    </row>
    <row r="781" spans="1:13" ht="16.5" x14ac:dyDescent="0.3">
      <c r="A781" s="180"/>
      <c r="B781" s="322"/>
      <c r="C781" s="107"/>
      <c r="D781" s="400"/>
      <c r="E781" s="386"/>
      <c r="F781" s="459"/>
      <c r="G781" s="62"/>
      <c r="H781" s="62"/>
      <c r="I781" s="62"/>
      <c r="J781" s="62"/>
      <c r="K781" s="62"/>
      <c r="L781" s="62"/>
      <c r="M781" s="62"/>
    </row>
    <row r="782" spans="1:13" ht="16.5" x14ac:dyDescent="0.3">
      <c r="A782" s="180"/>
      <c r="B782" s="322"/>
      <c r="C782" s="107" t="s">
        <v>632</v>
      </c>
      <c r="D782" s="364">
        <f>D785</f>
        <v>85000</v>
      </c>
      <c r="E782" s="406">
        <f>E785</f>
        <v>85000</v>
      </c>
      <c r="F782" s="459">
        <f t="shared" si="36"/>
        <v>100</v>
      </c>
      <c r="G782" s="62"/>
      <c r="H782" s="62"/>
      <c r="I782" s="62"/>
      <c r="J782" s="62"/>
      <c r="K782" s="62"/>
      <c r="L782" s="62"/>
      <c r="M782" s="62"/>
    </row>
    <row r="783" spans="1:13" ht="16.5" x14ac:dyDescent="0.3">
      <c r="A783" s="374"/>
      <c r="B783" s="405"/>
      <c r="C783" s="376" t="s">
        <v>348</v>
      </c>
      <c r="D783" s="377"/>
      <c r="E783" s="378"/>
      <c r="F783" s="453"/>
      <c r="G783" s="62"/>
      <c r="H783" s="62"/>
      <c r="I783" s="62"/>
      <c r="J783" s="62"/>
      <c r="K783" s="62"/>
      <c r="L783" s="62"/>
      <c r="M783" s="62"/>
    </row>
    <row r="784" spans="1:13" ht="16.5" x14ac:dyDescent="0.3">
      <c r="A784" s="374"/>
      <c r="B784" s="375" t="s">
        <v>115</v>
      </c>
      <c r="C784" s="376" t="s">
        <v>440</v>
      </c>
      <c r="D784" s="377">
        <v>85000</v>
      </c>
      <c r="E784" s="378">
        <v>85000</v>
      </c>
      <c r="F784" s="453">
        <f t="shared" si="36"/>
        <v>100</v>
      </c>
      <c r="G784" s="62"/>
      <c r="H784" s="62"/>
      <c r="I784" s="62"/>
      <c r="J784" s="62"/>
      <c r="K784" s="62"/>
      <c r="L784" s="62"/>
      <c r="M784" s="62"/>
    </row>
    <row r="785" spans="1:13" ht="16.5" x14ac:dyDescent="0.3">
      <c r="A785" s="165"/>
      <c r="B785" s="166" t="s">
        <v>13</v>
      </c>
      <c r="C785" s="167" t="s">
        <v>245</v>
      </c>
      <c r="D785" s="387">
        <f>D786</f>
        <v>85000</v>
      </c>
      <c r="E785" s="388">
        <f>E786</f>
        <v>85000</v>
      </c>
      <c r="F785" s="454">
        <f t="shared" si="36"/>
        <v>100</v>
      </c>
      <c r="G785" s="62"/>
      <c r="H785" s="62"/>
      <c r="I785" s="62"/>
      <c r="J785" s="62"/>
      <c r="K785" s="62"/>
      <c r="L785" s="62"/>
      <c r="M785" s="62"/>
    </row>
    <row r="786" spans="1:13" ht="16.5" x14ac:dyDescent="0.3">
      <c r="A786" s="169"/>
      <c r="B786" s="170" t="s">
        <v>121</v>
      </c>
      <c r="C786" s="171" t="s">
        <v>248</v>
      </c>
      <c r="D786" s="389">
        <f>D787</f>
        <v>85000</v>
      </c>
      <c r="E786" s="390">
        <f>E787</f>
        <v>85000</v>
      </c>
      <c r="F786" s="455">
        <f t="shared" si="36"/>
        <v>100</v>
      </c>
      <c r="G786" s="62"/>
      <c r="H786" s="62"/>
      <c r="I786" s="62"/>
      <c r="J786" s="62"/>
      <c r="K786" s="62"/>
      <c r="L786" s="62"/>
      <c r="M786" s="62"/>
    </row>
    <row r="787" spans="1:13" ht="16.5" x14ac:dyDescent="0.3">
      <c r="A787" s="173">
        <v>44</v>
      </c>
      <c r="B787" s="174" t="s">
        <v>249</v>
      </c>
      <c r="C787" s="175" t="s">
        <v>375</v>
      </c>
      <c r="D787" s="391">
        <v>85000</v>
      </c>
      <c r="E787" s="392">
        <f>E788</f>
        <v>85000</v>
      </c>
      <c r="F787" s="456">
        <f t="shared" si="36"/>
        <v>100</v>
      </c>
      <c r="G787" s="62"/>
      <c r="H787" s="62"/>
      <c r="I787" s="62"/>
      <c r="J787" s="62"/>
      <c r="K787" s="62"/>
      <c r="L787" s="62"/>
      <c r="M787" s="62"/>
    </row>
    <row r="788" spans="1:13" s="5" customFormat="1" ht="16.5" x14ac:dyDescent="0.3">
      <c r="A788" s="156"/>
      <c r="B788" s="157" t="s">
        <v>420</v>
      </c>
      <c r="C788" s="188" t="s">
        <v>670</v>
      </c>
      <c r="D788" s="393"/>
      <c r="E788" s="293">
        <v>85000</v>
      </c>
      <c r="F788" s="160"/>
      <c r="G788" s="189"/>
      <c r="H788" s="189"/>
      <c r="I788" s="189"/>
      <c r="J788" s="189"/>
      <c r="K788" s="189"/>
      <c r="L788" s="189"/>
      <c r="M788" s="189"/>
    </row>
    <row r="789" spans="1:13" ht="16.5" x14ac:dyDescent="0.3">
      <c r="A789" s="180"/>
      <c r="B789" s="322"/>
      <c r="C789" s="107"/>
      <c r="D789" s="400"/>
      <c r="E789" s="386"/>
      <c r="F789" s="459"/>
      <c r="G789" s="71"/>
      <c r="H789" s="71"/>
      <c r="I789" s="62"/>
      <c r="J789" s="62"/>
      <c r="K789" s="62"/>
      <c r="L789" s="62"/>
      <c r="M789" s="62"/>
    </row>
    <row r="790" spans="1:13" ht="16.5" x14ac:dyDescent="0.3">
      <c r="A790" s="180"/>
      <c r="B790" s="422"/>
      <c r="C790" s="107" t="s">
        <v>633</v>
      </c>
      <c r="D790" s="364">
        <f>D793</f>
        <v>272875</v>
      </c>
      <c r="E790" s="406">
        <f>E793</f>
        <v>272875</v>
      </c>
      <c r="F790" s="459">
        <f t="shared" si="36"/>
        <v>100</v>
      </c>
      <c r="G790" s="71"/>
      <c r="H790" s="71"/>
      <c r="I790" s="62"/>
      <c r="J790" s="62"/>
      <c r="K790" s="62"/>
      <c r="L790" s="62"/>
      <c r="M790" s="62"/>
    </row>
    <row r="791" spans="1:13" ht="16.5" x14ac:dyDescent="0.3">
      <c r="A791" s="374"/>
      <c r="B791" s="405"/>
      <c r="C791" s="376" t="s">
        <v>348</v>
      </c>
      <c r="D791" s="377"/>
      <c r="E791" s="378"/>
      <c r="F791" s="453"/>
      <c r="G791" s="71"/>
      <c r="H791" s="71"/>
      <c r="I791" s="62"/>
      <c r="J791" s="62"/>
      <c r="K791" s="62"/>
      <c r="L791" s="62"/>
      <c r="M791" s="62"/>
    </row>
    <row r="792" spans="1:13" ht="16.5" x14ac:dyDescent="0.3">
      <c r="A792" s="374"/>
      <c r="B792" s="375" t="s">
        <v>115</v>
      </c>
      <c r="C792" s="376" t="s">
        <v>440</v>
      </c>
      <c r="D792" s="377">
        <v>272875</v>
      </c>
      <c r="E792" s="378">
        <v>272875</v>
      </c>
      <c r="F792" s="453">
        <f t="shared" si="36"/>
        <v>100</v>
      </c>
      <c r="G792" s="71"/>
      <c r="H792" s="71"/>
      <c r="I792" s="62"/>
      <c r="J792" s="62"/>
      <c r="K792" s="62"/>
      <c r="L792" s="62"/>
      <c r="M792" s="62"/>
    </row>
    <row r="793" spans="1:13" ht="16.5" x14ac:dyDescent="0.3">
      <c r="A793" s="165"/>
      <c r="B793" s="166" t="s">
        <v>13</v>
      </c>
      <c r="C793" s="167" t="s">
        <v>245</v>
      </c>
      <c r="D793" s="387">
        <f t="shared" ref="D793:E794" si="37">D794</f>
        <v>272875</v>
      </c>
      <c r="E793" s="388">
        <f t="shared" si="37"/>
        <v>272875</v>
      </c>
      <c r="F793" s="454">
        <f t="shared" si="36"/>
        <v>100</v>
      </c>
      <c r="G793" s="71"/>
      <c r="H793" s="71"/>
      <c r="I793" s="62"/>
      <c r="J793" s="62"/>
      <c r="K793" s="62"/>
      <c r="L793" s="62"/>
      <c r="M793" s="62"/>
    </row>
    <row r="794" spans="1:13" ht="16.5" x14ac:dyDescent="0.3">
      <c r="A794" s="169"/>
      <c r="B794" s="170" t="s">
        <v>121</v>
      </c>
      <c r="C794" s="171" t="s">
        <v>248</v>
      </c>
      <c r="D794" s="389">
        <f t="shared" si="37"/>
        <v>272875</v>
      </c>
      <c r="E794" s="390">
        <f t="shared" si="37"/>
        <v>272875</v>
      </c>
      <c r="F794" s="455">
        <f t="shared" si="36"/>
        <v>100</v>
      </c>
      <c r="G794" s="71"/>
      <c r="H794" s="71"/>
      <c r="I794" s="62"/>
      <c r="J794" s="62"/>
      <c r="K794" s="62"/>
      <c r="L794" s="62"/>
      <c r="M794" s="62"/>
    </row>
    <row r="795" spans="1:13" ht="16.5" x14ac:dyDescent="0.3">
      <c r="A795" s="173">
        <v>45</v>
      </c>
      <c r="B795" s="174" t="s">
        <v>259</v>
      </c>
      <c r="C795" s="175" t="s">
        <v>260</v>
      </c>
      <c r="D795" s="391">
        <v>272875</v>
      </c>
      <c r="E795" s="392">
        <f>E796</f>
        <v>272875</v>
      </c>
      <c r="F795" s="456">
        <f t="shared" si="36"/>
        <v>100</v>
      </c>
      <c r="G795" s="71"/>
      <c r="H795" s="71"/>
      <c r="I795" s="62"/>
      <c r="J795" s="62"/>
      <c r="K795" s="62"/>
      <c r="L795" s="62"/>
      <c r="M795" s="62"/>
    </row>
    <row r="796" spans="1:13" ht="16.5" x14ac:dyDescent="0.3">
      <c r="A796" s="180"/>
      <c r="B796" s="178" t="s">
        <v>376</v>
      </c>
      <c r="C796" s="126" t="s">
        <v>377</v>
      </c>
      <c r="D796" s="394"/>
      <c r="E796" s="395">
        <v>272875</v>
      </c>
      <c r="F796" s="459"/>
      <c r="G796" s="71"/>
      <c r="H796" s="71"/>
      <c r="I796" s="62"/>
      <c r="J796" s="62"/>
      <c r="K796" s="62"/>
      <c r="L796" s="62"/>
      <c r="M796" s="62"/>
    </row>
    <row r="797" spans="1:13" ht="16.5" x14ac:dyDescent="0.3">
      <c r="A797" s="146"/>
      <c r="B797" s="178"/>
      <c r="C797" s="126"/>
      <c r="D797" s="394"/>
      <c r="E797" s="395"/>
      <c r="F797" s="459"/>
      <c r="G797" s="71"/>
      <c r="H797" s="71"/>
      <c r="I797" s="62"/>
      <c r="J797" s="62"/>
      <c r="K797" s="62"/>
      <c r="L797" s="62"/>
      <c r="M797" s="62"/>
    </row>
    <row r="798" spans="1:13" ht="16.5" x14ac:dyDescent="0.3">
      <c r="A798" s="180"/>
      <c r="B798" s="178"/>
      <c r="C798" s="126" t="s">
        <v>634</v>
      </c>
      <c r="D798" s="396">
        <f>D801</f>
        <v>10704</v>
      </c>
      <c r="E798" s="399">
        <f>E801</f>
        <v>10704</v>
      </c>
      <c r="F798" s="459">
        <f t="shared" si="36"/>
        <v>100</v>
      </c>
      <c r="G798" s="71"/>
      <c r="H798" s="71"/>
      <c r="I798" s="62"/>
      <c r="J798" s="62"/>
      <c r="K798" s="62"/>
      <c r="L798" s="62"/>
      <c r="M798" s="62"/>
    </row>
    <row r="799" spans="1:13" ht="16.5" x14ac:dyDescent="0.3">
      <c r="A799" s="374"/>
      <c r="B799" s="405"/>
      <c r="C799" s="376" t="s">
        <v>348</v>
      </c>
      <c r="D799" s="377"/>
      <c r="E799" s="378"/>
      <c r="F799" s="453"/>
      <c r="G799" s="71"/>
      <c r="H799" s="71"/>
      <c r="I799" s="62"/>
      <c r="J799" s="62"/>
      <c r="K799" s="62"/>
      <c r="L799" s="62"/>
      <c r="M799" s="62"/>
    </row>
    <row r="800" spans="1:13" ht="16.5" x14ac:dyDescent="0.3">
      <c r="A800" s="374"/>
      <c r="B800" s="375" t="s">
        <v>115</v>
      </c>
      <c r="C800" s="376" t="s">
        <v>440</v>
      </c>
      <c r="D800" s="377">
        <v>10704</v>
      </c>
      <c r="E800" s="378">
        <v>10704</v>
      </c>
      <c r="F800" s="453">
        <f t="shared" si="36"/>
        <v>100</v>
      </c>
      <c r="G800" s="71"/>
      <c r="H800" s="71"/>
      <c r="I800" s="62"/>
      <c r="J800" s="62"/>
      <c r="K800" s="62"/>
      <c r="L800" s="62"/>
      <c r="M800" s="62"/>
    </row>
    <row r="801" spans="1:13" ht="16.5" x14ac:dyDescent="0.3">
      <c r="A801" s="165"/>
      <c r="B801" s="166" t="s">
        <v>13</v>
      </c>
      <c r="C801" s="167" t="s">
        <v>378</v>
      </c>
      <c r="D801" s="387">
        <f>D802</f>
        <v>10704</v>
      </c>
      <c r="E801" s="388">
        <f>E802</f>
        <v>10704</v>
      </c>
      <c r="F801" s="454">
        <f t="shared" si="36"/>
        <v>100</v>
      </c>
      <c r="G801" s="71"/>
      <c r="H801" s="71"/>
      <c r="I801" s="62"/>
      <c r="J801" s="62"/>
      <c r="K801" s="62"/>
      <c r="L801" s="62"/>
      <c r="M801" s="62"/>
    </row>
    <row r="802" spans="1:13" ht="16.5" x14ac:dyDescent="0.3">
      <c r="A802" s="169"/>
      <c r="B802" s="170" t="s">
        <v>121</v>
      </c>
      <c r="C802" s="171" t="s">
        <v>248</v>
      </c>
      <c r="D802" s="389">
        <f>D803</f>
        <v>10704</v>
      </c>
      <c r="E802" s="390">
        <f>E803</f>
        <v>10704</v>
      </c>
      <c r="F802" s="455">
        <f t="shared" si="36"/>
        <v>100</v>
      </c>
      <c r="G802" s="71"/>
      <c r="H802" s="71"/>
      <c r="I802" s="62"/>
      <c r="J802" s="62"/>
      <c r="K802" s="62"/>
      <c r="L802" s="62"/>
      <c r="M802" s="62"/>
    </row>
    <row r="803" spans="1:13" ht="16.5" x14ac:dyDescent="0.3">
      <c r="A803" s="173">
        <v>46</v>
      </c>
      <c r="B803" s="174" t="s">
        <v>259</v>
      </c>
      <c r="C803" s="175" t="s">
        <v>260</v>
      </c>
      <c r="D803" s="391">
        <v>10704</v>
      </c>
      <c r="E803" s="392">
        <f>E804</f>
        <v>10704</v>
      </c>
      <c r="F803" s="456">
        <f t="shared" si="36"/>
        <v>100</v>
      </c>
      <c r="G803" s="71"/>
      <c r="H803" s="71"/>
      <c r="I803" s="62"/>
      <c r="J803" s="62"/>
      <c r="K803" s="62"/>
      <c r="L803" s="62"/>
      <c r="M803" s="62"/>
    </row>
    <row r="804" spans="1:13" s="5" customFormat="1" ht="16.5" x14ac:dyDescent="0.3">
      <c r="A804" s="156"/>
      <c r="B804" s="157" t="s">
        <v>376</v>
      </c>
      <c r="C804" s="188" t="s">
        <v>445</v>
      </c>
      <c r="D804" s="393"/>
      <c r="E804" s="293">
        <v>10704</v>
      </c>
      <c r="F804" s="160"/>
      <c r="G804" s="323"/>
      <c r="H804" s="323"/>
      <c r="I804" s="189"/>
      <c r="J804" s="189"/>
      <c r="K804" s="189"/>
      <c r="L804" s="189"/>
      <c r="M804" s="189"/>
    </row>
    <row r="805" spans="1:13" ht="16.5" x14ac:dyDescent="0.3">
      <c r="A805" s="146"/>
      <c r="B805" s="322"/>
      <c r="C805" s="126"/>
      <c r="D805" s="394"/>
      <c r="E805" s="395"/>
      <c r="F805" s="459"/>
      <c r="G805" s="62"/>
      <c r="H805" s="62"/>
      <c r="I805" s="62"/>
      <c r="J805" s="62"/>
      <c r="K805" s="62"/>
      <c r="L805" s="62"/>
      <c r="M805" s="62"/>
    </row>
    <row r="806" spans="1:13" ht="16.5" x14ac:dyDescent="0.3">
      <c r="A806" s="146"/>
      <c r="B806" s="422"/>
      <c r="C806" s="107" t="s">
        <v>635</v>
      </c>
      <c r="D806" s="364">
        <f>D811</f>
        <v>112874</v>
      </c>
      <c r="E806" s="406">
        <f>E811</f>
        <v>112874</v>
      </c>
      <c r="F806" s="459">
        <f t="shared" si="36"/>
        <v>100</v>
      </c>
      <c r="G806" s="62"/>
      <c r="H806" s="62"/>
      <c r="I806" s="62"/>
      <c r="J806" s="62"/>
      <c r="K806" s="62"/>
      <c r="L806" s="62"/>
      <c r="M806" s="62"/>
    </row>
    <row r="807" spans="1:13" ht="16.5" x14ac:dyDescent="0.3">
      <c r="A807" s="374"/>
      <c r="B807" s="405"/>
      <c r="C807" s="376" t="s">
        <v>348</v>
      </c>
      <c r="D807" s="377"/>
      <c r="E807" s="378"/>
      <c r="F807" s="453"/>
      <c r="G807" s="62"/>
      <c r="H807" s="62"/>
      <c r="I807" s="62"/>
      <c r="J807" s="62"/>
      <c r="K807" s="62"/>
      <c r="L807" s="62"/>
      <c r="M807" s="62"/>
    </row>
    <row r="808" spans="1:13" ht="16.5" x14ac:dyDescent="0.3">
      <c r="A808" s="374"/>
      <c r="B808" s="375" t="s">
        <v>123</v>
      </c>
      <c r="C808" s="376" t="s">
        <v>674</v>
      </c>
      <c r="D808" s="377">
        <v>0</v>
      </c>
      <c r="E808" s="378">
        <v>50000</v>
      </c>
      <c r="F808" s="453"/>
      <c r="G808" s="62"/>
      <c r="H808" s="62"/>
      <c r="I808" s="62"/>
      <c r="J808" s="62"/>
      <c r="K808" s="62"/>
      <c r="L808" s="62"/>
      <c r="M808" s="62"/>
    </row>
    <row r="809" spans="1:13" ht="16.5" x14ac:dyDescent="0.3">
      <c r="A809" s="374"/>
      <c r="B809" s="375" t="s">
        <v>125</v>
      </c>
      <c r="C809" s="376" t="s">
        <v>441</v>
      </c>
      <c r="D809" s="377">
        <v>50000</v>
      </c>
      <c r="E809" s="378"/>
      <c r="F809" s="453">
        <f t="shared" si="36"/>
        <v>0</v>
      </c>
      <c r="G809" s="62"/>
      <c r="H809" s="62"/>
      <c r="I809" s="62"/>
      <c r="J809" s="62"/>
      <c r="K809" s="62"/>
      <c r="L809" s="62"/>
      <c r="M809" s="62"/>
    </row>
    <row r="810" spans="1:13" ht="16.5" x14ac:dyDescent="0.3">
      <c r="A810" s="374"/>
      <c r="B810" s="375" t="s">
        <v>107</v>
      </c>
      <c r="C810" s="376" t="s">
        <v>350</v>
      </c>
      <c r="D810" s="377">
        <v>62874</v>
      </c>
      <c r="E810" s="378">
        <v>62874</v>
      </c>
      <c r="F810" s="453">
        <f t="shared" si="36"/>
        <v>100</v>
      </c>
      <c r="G810" s="62"/>
      <c r="H810" s="62"/>
      <c r="I810" s="62"/>
      <c r="J810" s="62"/>
      <c r="K810" s="62"/>
      <c r="L810" s="62"/>
      <c r="M810" s="62"/>
    </row>
    <row r="811" spans="1:13" ht="16.5" x14ac:dyDescent="0.3">
      <c r="A811" s="165"/>
      <c r="B811" s="166" t="s">
        <v>13</v>
      </c>
      <c r="C811" s="167" t="s">
        <v>245</v>
      </c>
      <c r="D811" s="387">
        <f t="shared" ref="D811:E812" si="38">D812</f>
        <v>112874</v>
      </c>
      <c r="E811" s="388">
        <f t="shared" si="38"/>
        <v>112874</v>
      </c>
      <c r="F811" s="454">
        <f t="shared" si="36"/>
        <v>100</v>
      </c>
      <c r="G811" s="62"/>
      <c r="H811" s="62"/>
      <c r="I811" s="62"/>
      <c r="J811" s="62"/>
      <c r="K811" s="62"/>
      <c r="L811" s="62"/>
      <c r="M811" s="62"/>
    </row>
    <row r="812" spans="1:13" ht="16.5" x14ac:dyDescent="0.3">
      <c r="A812" s="204"/>
      <c r="B812" s="170" t="s">
        <v>263</v>
      </c>
      <c r="C812" s="171" t="s">
        <v>264</v>
      </c>
      <c r="D812" s="389">
        <f t="shared" si="38"/>
        <v>112874</v>
      </c>
      <c r="E812" s="390">
        <f t="shared" si="38"/>
        <v>112874</v>
      </c>
      <c r="F812" s="455">
        <f t="shared" ref="F812:F852" si="39">E812/D812*100</f>
        <v>100</v>
      </c>
      <c r="G812" s="62"/>
      <c r="H812" s="62"/>
      <c r="I812" s="62"/>
      <c r="J812" s="62"/>
      <c r="K812" s="62"/>
      <c r="L812" s="62"/>
      <c r="M812" s="62"/>
    </row>
    <row r="813" spans="1:13" ht="16.5" x14ac:dyDescent="0.3">
      <c r="A813" s="173">
        <v>49</v>
      </c>
      <c r="B813" s="174" t="s">
        <v>265</v>
      </c>
      <c r="C813" s="175" t="s">
        <v>266</v>
      </c>
      <c r="D813" s="391">
        <v>112874</v>
      </c>
      <c r="E813" s="392">
        <f>E814</f>
        <v>112874</v>
      </c>
      <c r="F813" s="456">
        <f t="shared" si="39"/>
        <v>100</v>
      </c>
      <c r="G813" s="62"/>
      <c r="H813" s="62"/>
      <c r="I813" s="62"/>
      <c r="J813" s="62"/>
      <c r="K813" s="62"/>
      <c r="L813" s="62"/>
      <c r="M813" s="62"/>
    </row>
    <row r="814" spans="1:13" ht="16.5" x14ac:dyDescent="0.3">
      <c r="A814" s="156"/>
      <c r="B814" s="157" t="s">
        <v>267</v>
      </c>
      <c r="C814" s="188" t="s">
        <v>266</v>
      </c>
      <c r="D814" s="393"/>
      <c r="E814" s="293">
        <v>112874</v>
      </c>
      <c r="F814" s="160"/>
      <c r="G814" s="62"/>
      <c r="H814" s="62"/>
      <c r="I814" s="62"/>
      <c r="J814" s="62"/>
      <c r="K814" s="62"/>
      <c r="L814" s="62"/>
      <c r="M814" s="62"/>
    </row>
    <row r="815" spans="1:13" ht="16.5" x14ac:dyDescent="0.3">
      <c r="A815" s="146"/>
      <c r="B815" s="322"/>
      <c r="C815" s="126"/>
      <c r="D815" s="394"/>
      <c r="E815" s="395"/>
      <c r="F815" s="459"/>
      <c r="G815" s="62"/>
      <c r="H815" s="62"/>
      <c r="I815" s="62"/>
      <c r="J815" s="62"/>
      <c r="K815" s="62"/>
      <c r="L815" s="62"/>
      <c r="M815" s="62"/>
    </row>
    <row r="816" spans="1:13" ht="16.5" x14ac:dyDescent="0.3">
      <c r="A816" s="146"/>
      <c r="B816" s="422"/>
      <c r="C816" s="107" t="s">
        <v>636</v>
      </c>
      <c r="D816" s="364">
        <f>D819</f>
        <v>78000</v>
      </c>
      <c r="E816" s="406">
        <f>E819</f>
        <v>67933</v>
      </c>
      <c r="F816" s="459">
        <f t="shared" si="39"/>
        <v>87.093589743589746</v>
      </c>
      <c r="G816" s="62"/>
      <c r="H816" s="62"/>
      <c r="I816" s="62"/>
      <c r="J816" s="62"/>
      <c r="K816" s="62"/>
      <c r="L816" s="62"/>
      <c r="M816" s="62"/>
    </row>
    <row r="817" spans="1:13" ht="16.5" x14ac:dyDescent="0.3">
      <c r="A817" s="374"/>
      <c r="B817" s="405"/>
      <c r="C817" s="376" t="s">
        <v>348</v>
      </c>
      <c r="D817" s="377"/>
      <c r="E817" s="378"/>
      <c r="F817" s="453"/>
      <c r="G817" s="62"/>
      <c r="H817" s="62"/>
      <c r="I817" s="62"/>
      <c r="J817" s="62"/>
      <c r="K817" s="62"/>
      <c r="L817" s="62"/>
      <c r="M817" s="62"/>
    </row>
    <row r="818" spans="1:13" ht="16.5" x14ac:dyDescent="0.3">
      <c r="A818" s="374"/>
      <c r="B818" s="375" t="s">
        <v>107</v>
      </c>
      <c r="C818" s="376" t="s">
        <v>350</v>
      </c>
      <c r="D818" s="377">
        <v>78000</v>
      </c>
      <c r="E818" s="378">
        <v>67933</v>
      </c>
      <c r="F818" s="453">
        <f t="shared" si="39"/>
        <v>87.093589743589746</v>
      </c>
      <c r="G818" s="62"/>
      <c r="H818" s="62"/>
      <c r="I818" s="62"/>
      <c r="J818" s="62"/>
      <c r="K818" s="62"/>
      <c r="L818" s="62"/>
      <c r="M818" s="62"/>
    </row>
    <row r="819" spans="1:13" ht="16.5" x14ac:dyDescent="0.3">
      <c r="A819" s="165"/>
      <c r="B819" s="166" t="s">
        <v>13</v>
      </c>
      <c r="C819" s="167" t="s">
        <v>245</v>
      </c>
      <c r="D819" s="387">
        <f>D820</f>
        <v>78000</v>
      </c>
      <c r="E819" s="388">
        <f>E820</f>
        <v>67933</v>
      </c>
      <c r="F819" s="454">
        <f t="shared" si="39"/>
        <v>87.093589743589746</v>
      </c>
      <c r="G819" s="62"/>
      <c r="H819" s="62"/>
      <c r="I819" s="62"/>
      <c r="J819" s="62"/>
      <c r="K819" s="62"/>
      <c r="L819" s="62"/>
      <c r="M819" s="62"/>
    </row>
    <row r="820" spans="1:13" ht="16.5" x14ac:dyDescent="0.3">
      <c r="A820" s="204"/>
      <c r="B820" s="170" t="s">
        <v>263</v>
      </c>
      <c r="C820" s="171" t="s">
        <v>264</v>
      </c>
      <c r="D820" s="389">
        <f>D821</f>
        <v>78000</v>
      </c>
      <c r="E820" s="390">
        <f>E821</f>
        <v>67933</v>
      </c>
      <c r="F820" s="455">
        <f t="shared" si="39"/>
        <v>87.093589743589746</v>
      </c>
      <c r="G820" s="62"/>
      <c r="H820" s="62"/>
      <c r="I820" s="62"/>
      <c r="J820" s="62"/>
      <c r="K820" s="62"/>
      <c r="L820" s="62"/>
      <c r="M820" s="62"/>
    </row>
    <row r="821" spans="1:13" ht="16.5" x14ac:dyDescent="0.3">
      <c r="A821" s="173">
        <v>50</v>
      </c>
      <c r="B821" s="174" t="s">
        <v>265</v>
      </c>
      <c r="C821" s="175" t="s">
        <v>266</v>
      </c>
      <c r="D821" s="391">
        <v>78000</v>
      </c>
      <c r="E821" s="392">
        <f>E822</f>
        <v>67933</v>
      </c>
      <c r="F821" s="456">
        <f t="shared" si="39"/>
        <v>87.093589743589746</v>
      </c>
      <c r="G821" s="62"/>
      <c r="H821" s="62"/>
      <c r="I821" s="62"/>
      <c r="J821" s="62"/>
      <c r="K821" s="62"/>
      <c r="L821" s="62"/>
      <c r="M821" s="62"/>
    </row>
    <row r="822" spans="1:13" ht="16.5" x14ac:dyDescent="0.3">
      <c r="A822" s="156"/>
      <c r="B822" s="157" t="s">
        <v>267</v>
      </c>
      <c r="C822" s="188" t="s">
        <v>266</v>
      </c>
      <c r="D822" s="393"/>
      <c r="E822" s="293">
        <v>67933</v>
      </c>
      <c r="F822" s="459"/>
      <c r="G822" s="62"/>
      <c r="H822" s="62"/>
      <c r="I822" s="62"/>
      <c r="J822" s="62"/>
      <c r="K822" s="62"/>
      <c r="L822" s="62"/>
      <c r="M822" s="62"/>
    </row>
    <row r="823" spans="1:13" ht="16.5" x14ac:dyDescent="0.3">
      <c r="A823" s="146"/>
      <c r="B823" s="157"/>
      <c r="C823" s="126"/>
      <c r="D823" s="394"/>
      <c r="E823" s="395"/>
      <c r="F823" s="459"/>
      <c r="G823" s="62"/>
      <c r="H823" s="62"/>
      <c r="I823" s="62"/>
      <c r="J823" s="62"/>
      <c r="K823" s="62"/>
      <c r="L823" s="62"/>
      <c r="M823" s="62"/>
    </row>
    <row r="824" spans="1:13" ht="16.5" x14ac:dyDescent="0.3">
      <c r="A824" s="146"/>
      <c r="B824" s="424"/>
      <c r="C824" s="126" t="s">
        <v>637</v>
      </c>
      <c r="D824" s="396">
        <f>D827</f>
        <v>11345</v>
      </c>
      <c r="E824" s="399">
        <f>E827</f>
        <v>11345</v>
      </c>
      <c r="F824" s="459">
        <f t="shared" si="39"/>
        <v>100</v>
      </c>
      <c r="G824" s="62"/>
      <c r="H824" s="62"/>
      <c r="I824" s="62"/>
      <c r="J824" s="62"/>
      <c r="K824" s="62"/>
      <c r="L824" s="62"/>
      <c r="M824" s="62"/>
    </row>
    <row r="825" spans="1:13" ht="16.5" x14ac:dyDescent="0.3">
      <c r="A825" s="374"/>
      <c r="B825" s="405"/>
      <c r="C825" s="376" t="s">
        <v>348</v>
      </c>
      <c r="D825" s="377"/>
      <c r="E825" s="378"/>
      <c r="F825" s="453"/>
      <c r="G825" s="62"/>
      <c r="H825" s="62"/>
      <c r="I825" s="62"/>
      <c r="J825" s="62"/>
      <c r="K825" s="62"/>
      <c r="L825" s="62"/>
      <c r="M825" s="62"/>
    </row>
    <row r="826" spans="1:13" ht="16.5" x14ac:dyDescent="0.3">
      <c r="A826" s="374"/>
      <c r="B826" s="375" t="s">
        <v>107</v>
      </c>
      <c r="C826" s="376" t="s">
        <v>350</v>
      </c>
      <c r="D826" s="377">
        <v>11345</v>
      </c>
      <c r="E826" s="378">
        <v>11345</v>
      </c>
      <c r="F826" s="453">
        <f t="shared" si="39"/>
        <v>100</v>
      </c>
      <c r="G826" s="62"/>
      <c r="H826" s="62"/>
      <c r="I826" s="62"/>
      <c r="J826" s="62"/>
      <c r="K826" s="62"/>
      <c r="L826" s="62"/>
      <c r="M826" s="62"/>
    </row>
    <row r="827" spans="1:13" ht="16.5" x14ac:dyDescent="0.3">
      <c r="A827" s="165"/>
      <c r="B827" s="166" t="s">
        <v>13</v>
      </c>
      <c r="C827" s="167" t="s">
        <v>245</v>
      </c>
      <c r="D827" s="387">
        <f>D831</f>
        <v>11345</v>
      </c>
      <c r="E827" s="388">
        <v>11345</v>
      </c>
      <c r="F827" s="454">
        <f t="shared" si="39"/>
        <v>100</v>
      </c>
      <c r="G827" s="62"/>
      <c r="H827" s="62"/>
      <c r="I827" s="62"/>
      <c r="J827" s="62"/>
      <c r="K827" s="62"/>
      <c r="L827" s="62"/>
      <c r="M827" s="62"/>
    </row>
    <row r="828" spans="1:13" ht="16.5" x14ac:dyDescent="0.3">
      <c r="A828" s="169"/>
      <c r="B828" s="170" t="s">
        <v>121</v>
      </c>
      <c r="C828" s="171" t="s">
        <v>248</v>
      </c>
      <c r="D828" s="389">
        <v>0</v>
      </c>
      <c r="E828" s="390">
        <v>11345</v>
      </c>
      <c r="F828" s="455"/>
      <c r="G828" s="62"/>
      <c r="H828" s="62"/>
      <c r="I828" s="62"/>
      <c r="J828" s="62"/>
      <c r="K828" s="62"/>
      <c r="L828" s="62"/>
      <c r="M828" s="62"/>
    </row>
    <row r="829" spans="1:13" ht="16.5" x14ac:dyDescent="0.3">
      <c r="A829" s="423"/>
      <c r="B829" s="174" t="s">
        <v>253</v>
      </c>
      <c r="C829" s="175" t="s">
        <v>672</v>
      </c>
      <c r="D829" s="391">
        <v>0</v>
      </c>
      <c r="E829" s="392">
        <v>11345</v>
      </c>
      <c r="F829" s="456"/>
      <c r="G829" s="62"/>
      <c r="H829" s="62"/>
      <c r="I829" s="62"/>
      <c r="J829" s="62"/>
      <c r="K829" s="62"/>
      <c r="L829" s="62"/>
      <c r="M829" s="62"/>
    </row>
    <row r="830" spans="1:13" ht="16.5" x14ac:dyDescent="0.3">
      <c r="A830" s="191"/>
      <c r="B830" s="157" t="s">
        <v>556</v>
      </c>
      <c r="C830" s="188" t="s">
        <v>673</v>
      </c>
      <c r="D830" s="393"/>
      <c r="E830" s="293">
        <v>11345</v>
      </c>
      <c r="F830" s="160"/>
      <c r="G830" s="62"/>
      <c r="H830" s="62"/>
      <c r="I830" s="62"/>
      <c r="J830" s="62"/>
      <c r="K830" s="62"/>
      <c r="L830" s="62"/>
      <c r="M830" s="62"/>
    </row>
    <row r="831" spans="1:13" ht="16.5" x14ac:dyDescent="0.3">
      <c r="A831" s="204"/>
      <c r="B831" s="170" t="s">
        <v>263</v>
      </c>
      <c r="C831" s="171" t="s">
        <v>264</v>
      </c>
      <c r="D831" s="389">
        <f>D832</f>
        <v>11345</v>
      </c>
      <c r="E831" s="390">
        <v>0</v>
      </c>
      <c r="F831" s="455">
        <f t="shared" si="39"/>
        <v>0</v>
      </c>
      <c r="G831" s="62"/>
      <c r="H831" s="62"/>
      <c r="I831" s="62"/>
      <c r="J831" s="62"/>
      <c r="K831" s="62"/>
      <c r="L831" s="62"/>
      <c r="M831" s="62"/>
    </row>
    <row r="832" spans="1:13" ht="16.5" x14ac:dyDescent="0.3">
      <c r="A832" s="173">
        <v>52</v>
      </c>
      <c r="B832" s="174" t="s">
        <v>265</v>
      </c>
      <c r="C832" s="175" t="s">
        <v>266</v>
      </c>
      <c r="D832" s="391">
        <v>11345</v>
      </c>
      <c r="E832" s="392">
        <v>0</v>
      </c>
      <c r="F832" s="456">
        <f t="shared" si="39"/>
        <v>0</v>
      </c>
      <c r="G832" s="62"/>
      <c r="H832" s="62"/>
      <c r="I832" s="71"/>
      <c r="J832" s="62"/>
      <c r="K832" s="62"/>
      <c r="L832" s="62"/>
      <c r="M832" s="62"/>
    </row>
    <row r="833" spans="1:13" ht="16.5" x14ac:dyDescent="0.3">
      <c r="A833" s="146"/>
      <c r="B833" s="157"/>
      <c r="C833" s="126"/>
      <c r="D833" s="394"/>
      <c r="E833" s="395"/>
      <c r="F833" s="459"/>
      <c r="G833" s="62"/>
      <c r="H833" s="62"/>
      <c r="I833" s="71"/>
      <c r="J833" s="62"/>
      <c r="K833" s="62"/>
      <c r="L833" s="62"/>
      <c r="M833" s="62"/>
    </row>
    <row r="834" spans="1:13" ht="16.5" x14ac:dyDescent="0.3">
      <c r="A834" s="146"/>
      <c r="B834" s="424"/>
      <c r="C834" s="126" t="s">
        <v>638</v>
      </c>
      <c r="D834" s="396">
        <f>D837</f>
        <v>33609</v>
      </c>
      <c r="E834" s="399">
        <f>E837</f>
        <v>33609</v>
      </c>
      <c r="F834" s="459">
        <f t="shared" si="39"/>
        <v>100</v>
      </c>
      <c r="G834" s="62"/>
      <c r="H834" s="62"/>
      <c r="I834" s="71"/>
      <c r="J834" s="62"/>
      <c r="K834" s="62"/>
      <c r="L834" s="62"/>
      <c r="M834" s="62"/>
    </row>
    <row r="835" spans="1:13" ht="16.5" x14ac:dyDescent="0.3">
      <c r="A835" s="374"/>
      <c r="B835" s="405"/>
      <c r="C835" s="376" t="s">
        <v>348</v>
      </c>
      <c r="D835" s="377"/>
      <c r="E835" s="378"/>
      <c r="F835" s="453"/>
      <c r="G835" s="62"/>
      <c r="H835" s="62"/>
      <c r="I835" s="71"/>
      <c r="J835" s="62"/>
      <c r="K835" s="62"/>
      <c r="L835" s="62"/>
      <c r="M835" s="62"/>
    </row>
    <row r="836" spans="1:13" ht="16.5" x14ac:dyDescent="0.3">
      <c r="A836" s="374"/>
      <c r="B836" s="375" t="s">
        <v>107</v>
      </c>
      <c r="C836" s="376" t="s">
        <v>350</v>
      </c>
      <c r="D836" s="377">
        <v>33609</v>
      </c>
      <c r="E836" s="378">
        <v>33609</v>
      </c>
      <c r="F836" s="453">
        <f t="shared" si="39"/>
        <v>100</v>
      </c>
      <c r="G836" s="62"/>
      <c r="H836" s="62"/>
      <c r="I836" s="71"/>
      <c r="J836" s="62"/>
      <c r="K836" s="62"/>
      <c r="L836" s="62"/>
      <c r="M836" s="62"/>
    </row>
    <row r="837" spans="1:13" ht="16.5" x14ac:dyDescent="0.3">
      <c r="A837" s="165"/>
      <c r="B837" s="166" t="s">
        <v>13</v>
      </c>
      <c r="C837" s="167" t="s">
        <v>245</v>
      </c>
      <c r="D837" s="387">
        <f t="shared" ref="D837:E838" si="40">D838</f>
        <v>33609</v>
      </c>
      <c r="E837" s="388">
        <f t="shared" si="40"/>
        <v>33609</v>
      </c>
      <c r="F837" s="454">
        <f t="shared" si="39"/>
        <v>100</v>
      </c>
      <c r="G837" s="62"/>
      <c r="H837" s="62"/>
      <c r="I837" s="71"/>
      <c r="J837" s="62"/>
      <c r="K837" s="62"/>
      <c r="L837" s="62"/>
      <c r="M837" s="62"/>
    </row>
    <row r="838" spans="1:13" ht="16.5" x14ac:dyDescent="0.3">
      <c r="A838" s="204"/>
      <c r="B838" s="170" t="s">
        <v>121</v>
      </c>
      <c r="C838" s="171" t="s">
        <v>248</v>
      </c>
      <c r="D838" s="389">
        <f t="shared" si="40"/>
        <v>33609</v>
      </c>
      <c r="E838" s="390">
        <f t="shared" si="40"/>
        <v>33609</v>
      </c>
      <c r="F838" s="455">
        <f t="shared" si="39"/>
        <v>100</v>
      </c>
      <c r="G838" s="62"/>
      <c r="H838" s="62"/>
      <c r="I838" s="71"/>
      <c r="J838" s="62"/>
      <c r="K838" s="62"/>
      <c r="L838" s="62"/>
      <c r="M838" s="62"/>
    </row>
    <row r="839" spans="1:13" ht="16.5" x14ac:dyDescent="0.3">
      <c r="A839" s="173">
        <v>53</v>
      </c>
      <c r="B839" s="174" t="s">
        <v>249</v>
      </c>
      <c r="C839" s="175" t="s">
        <v>375</v>
      </c>
      <c r="D839" s="391">
        <v>33609</v>
      </c>
      <c r="E839" s="392">
        <f>E840</f>
        <v>33609</v>
      </c>
      <c r="F839" s="456">
        <f t="shared" si="39"/>
        <v>100</v>
      </c>
      <c r="G839" s="62"/>
      <c r="H839" s="62"/>
      <c r="I839" s="71"/>
      <c r="J839" s="62"/>
      <c r="K839" s="62"/>
      <c r="L839" s="62"/>
      <c r="M839" s="62"/>
    </row>
    <row r="840" spans="1:13" ht="16.5" x14ac:dyDescent="0.3">
      <c r="A840" s="156"/>
      <c r="B840" s="157" t="s">
        <v>420</v>
      </c>
      <c r="C840" s="188" t="s">
        <v>670</v>
      </c>
      <c r="D840" s="393"/>
      <c r="E840" s="293">
        <v>33609</v>
      </c>
      <c r="F840" s="459"/>
      <c r="G840" s="62"/>
      <c r="H840" s="62"/>
      <c r="I840" s="71"/>
      <c r="J840" s="62"/>
      <c r="K840" s="62"/>
      <c r="L840" s="62"/>
      <c r="M840" s="62"/>
    </row>
    <row r="841" spans="1:13" ht="16.5" x14ac:dyDescent="0.3">
      <c r="A841" s="146"/>
      <c r="B841" s="157"/>
      <c r="C841" s="126"/>
      <c r="D841" s="394"/>
      <c r="E841" s="395"/>
      <c r="F841" s="459"/>
      <c r="G841" s="62"/>
      <c r="H841" s="62"/>
      <c r="I841" s="71"/>
      <c r="J841" s="62"/>
      <c r="K841" s="62"/>
      <c r="L841" s="62"/>
      <c r="M841" s="62"/>
    </row>
    <row r="842" spans="1:13" ht="16.5" x14ac:dyDescent="0.3">
      <c r="A842" s="146"/>
      <c r="B842" s="157"/>
      <c r="C842" s="126" t="s">
        <v>639</v>
      </c>
      <c r="D842" s="396">
        <f>D845</f>
        <v>102052</v>
      </c>
      <c r="E842" s="399">
        <f>E845</f>
        <v>102052</v>
      </c>
      <c r="F842" s="459">
        <f t="shared" si="39"/>
        <v>100</v>
      </c>
      <c r="G842" s="62"/>
      <c r="H842" s="62"/>
      <c r="I842" s="71"/>
      <c r="J842" s="62"/>
      <c r="K842" s="62"/>
      <c r="L842" s="62"/>
      <c r="M842" s="62"/>
    </row>
    <row r="843" spans="1:13" ht="16.5" x14ac:dyDescent="0.3">
      <c r="A843" s="374"/>
      <c r="B843" s="405"/>
      <c r="C843" s="376" t="s">
        <v>348</v>
      </c>
      <c r="D843" s="377"/>
      <c r="E843" s="378"/>
      <c r="F843" s="453"/>
      <c r="G843" s="62"/>
      <c r="H843" s="62"/>
      <c r="I843" s="71"/>
      <c r="J843" s="62"/>
      <c r="K843" s="62"/>
      <c r="L843" s="62"/>
      <c r="M843" s="62"/>
    </row>
    <row r="844" spans="1:13" ht="16.5" x14ac:dyDescent="0.3">
      <c r="A844" s="374"/>
      <c r="B844" s="375" t="s">
        <v>107</v>
      </c>
      <c r="C844" s="376" t="s">
        <v>350</v>
      </c>
      <c r="D844" s="377">
        <v>102052</v>
      </c>
      <c r="E844" s="378">
        <v>102052</v>
      </c>
      <c r="F844" s="453">
        <f t="shared" si="39"/>
        <v>100</v>
      </c>
      <c r="G844" s="62"/>
      <c r="H844" s="62"/>
      <c r="I844" s="71"/>
      <c r="J844" s="62"/>
      <c r="K844" s="62"/>
      <c r="L844" s="62"/>
      <c r="M844" s="62"/>
    </row>
    <row r="845" spans="1:13" ht="16.5" x14ac:dyDescent="0.3">
      <c r="A845" s="226"/>
      <c r="B845" s="166" t="s">
        <v>13</v>
      </c>
      <c r="C845" s="167" t="s">
        <v>378</v>
      </c>
      <c r="D845" s="387">
        <f t="shared" ref="D845:E846" si="41">D846</f>
        <v>102052</v>
      </c>
      <c r="E845" s="388">
        <f t="shared" si="41"/>
        <v>102052</v>
      </c>
      <c r="F845" s="454">
        <f t="shared" si="39"/>
        <v>100</v>
      </c>
      <c r="G845" s="62"/>
      <c r="H845" s="62"/>
      <c r="I845" s="71"/>
      <c r="J845" s="62"/>
      <c r="K845" s="62"/>
      <c r="L845" s="62"/>
      <c r="M845" s="62"/>
    </row>
    <row r="846" spans="1:13" ht="16.5" x14ac:dyDescent="0.3">
      <c r="A846" s="204"/>
      <c r="B846" s="170" t="s">
        <v>263</v>
      </c>
      <c r="C846" s="171" t="s">
        <v>379</v>
      </c>
      <c r="D846" s="389">
        <f t="shared" si="41"/>
        <v>102052</v>
      </c>
      <c r="E846" s="390">
        <f t="shared" si="41"/>
        <v>102052</v>
      </c>
      <c r="F846" s="455">
        <f t="shared" si="39"/>
        <v>100</v>
      </c>
      <c r="G846" s="62"/>
      <c r="H846" s="62"/>
      <c r="I846" s="71"/>
      <c r="J846" s="62"/>
      <c r="K846" s="62"/>
      <c r="L846" s="62"/>
      <c r="M846" s="62"/>
    </row>
    <row r="847" spans="1:13" ht="16.5" x14ac:dyDescent="0.3">
      <c r="A847" s="173"/>
      <c r="B847" s="174" t="s">
        <v>265</v>
      </c>
      <c r="C847" s="175" t="s">
        <v>266</v>
      </c>
      <c r="D847" s="391">
        <v>102052</v>
      </c>
      <c r="E847" s="392">
        <f>E848</f>
        <v>102052</v>
      </c>
      <c r="F847" s="456">
        <f t="shared" si="39"/>
        <v>100</v>
      </c>
      <c r="G847" s="62"/>
      <c r="H847" s="62"/>
      <c r="I847" s="71"/>
      <c r="J847" s="62"/>
      <c r="K847" s="62"/>
      <c r="L847" s="62"/>
      <c r="M847" s="62"/>
    </row>
    <row r="848" spans="1:13" s="5" customFormat="1" ht="16.5" x14ac:dyDescent="0.3">
      <c r="A848" s="156"/>
      <c r="B848" s="157" t="s">
        <v>267</v>
      </c>
      <c r="C848" s="188" t="s">
        <v>266</v>
      </c>
      <c r="D848" s="393"/>
      <c r="E848" s="293">
        <v>102052</v>
      </c>
      <c r="F848" s="160"/>
      <c r="G848" s="189"/>
      <c r="H848" s="189"/>
      <c r="I848" s="323"/>
      <c r="J848" s="189"/>
      <c r="K848" s="189"/>
      <c r="L848" s="189"/>
      <c r="M848" s="189"/>
    </row>
    <row r="849" spans="1:13" ht="16.5" x14ac:dyDescent="0.3">
      <c r="A849" s="146"/>
      <c r="B849" s="106"/>
      <c r="C849" s="107"/>
      <c r="D849" s="400"/>
      <c r="E849" s="386"/>
      <c r="F849" s="459"/>
      <c r="G849" s="62"/>
      <c r="H849" s="62"/>
      <c r="I849" s="71"/>
      <c r="J849" s="62"/>
      <c r="K849" s="62"/>
      <c r="L849" s="62"/>
      <c r="M849" s="62"/>
    </row>
    <row r="850" spans="1:13" ht="16.5" x14ac:dyDescent="0.3">
      <c r="A850" s="402"/>
      <c r="B850" s="370" t="s">
        <v>380</v>
      </c>
      <c r="C850" s="403"/>
      <c r="D850" s="372">
        <f>D860+D928</f>
        <v>1569168</v>
      </c>
      <c r="E850" s="373">
        <f>E860+E928</f>
        <v>1538143</v>
      </c>
      <c r="F850" s="463">
        <f t="shared" si="39"/>
        <v>98.022837580169877</v>
      </c>
      <c r="G850" s="62"/>
      <c r="H850" s="62"/>
      <c r="I850" s="71"/>
      <c r="J850" s="62"/>
      <c r="K850" s="62"/>
      <c r="L850" s="62"/>
      <c r="M850" s="62"/>
    </row>
    <row r="851" spans="1:13" ht="16.5" x14ac:dyDescent="0.3">
      <c r="A851" s="374"/>
      <c r="B851" s="375"/>
      <c r="C851" s="376" t="s">
        <v>346</v>
      </c>
      <c r="D851" s="377"/>
      <c r="E851" s="378"/>
      <c r="F851" s="453"/>
      <c r="G851" s="62"/>
      <c r="H851" s="62"/>
      <c r="I851" s="62"/>
      <c r="J851" s="62"/>
      <c r="K851" s="62"/>
      <c r="L851" s="62"/>
      <c r="M851" s="62"/>
    </row>
    <row r="852" spans="1:13" ht="16.5" x14ac:dyDescent="0.3">
      <c r="A852" s="374"/>
      <c r="B852" s="375" t="s">
        <v>115</v>
      </c>
      <c r="C852" s="376" t="s">
        <v>116</v>
      </c>
      <c r="D852" s="377">
        <v>640085</v>
      </c>
      <c r="E852" s="378">
        <f>E863+E931</f>
        <v>640085</v>
      </c>
      <c r="F852" s="453">
        <f t="shared" si="39"/>
        <v>100</v>
      </c>
      <c r="G852" s="62"/>
      <c r="H852" s="62"/>
      <c r="I852" s="62"/>
      <c r="J852" s="62"/>
      <c r="K852" s="62"/>
      <c r="L852" s="62"/>
      <c r="M852" s="62"/>
    </row>
    <row r="853" spans="1:13" ht="16.5" x14ac:dyDescent="0.3">
      <c r="A853" s="374"/>
      <c r="B853" s="375" t="s">
        <v>559</v>
      </c>
      <c r="C853" s="376" t="s">
        <v>593</v>
      </c>
      <c r="D853" s="377">
        <v>221669</v>
      </c>
      <c r="E853" s="378">
        <f>E904</f>
        <v>188428</v>
      </c>
      <c r="F853" s="453">
        <f t="shared" ref="F853:F917" si="42">E853/D853*100</f>
        <v>85.004218000712768</v>
      </c>
      <c r="G853" s="62"/>
      <c r="H853" s="62"/>
      <c r="I853" s="62"/>
      <c r="J853" s="62"/>
      <c r="K853" s="62"/>
      <c r="L853" s="62"/>
      <c r="M853" s="62"/>
    </row>
    <row r="854" spans="1:13" ht="16.5" x14ac:dyDescent="0.3">
      <c r="A854" s="374"/>
      <c r="B854" s="375" t="s">
        <v>562</v>
      </c>
      <c r="C854" s="376" t="s">
        <v>592</v>
      </c>
      <c r="D854" s="377">
        <v>10003</v>
      </c>
      <c r="E854" s="378">
        <f>E864</f>
        <v>10003</v>
      </c>
      <c r="F854" s="453">
        <f t="shared" si="42"/>
        <v>100</v>
      </c>
      <c r="G854" s="62"/>
      <c r="H854" s="62"/>
      <c r="I854" s="62"/>
      <c r="J854" s="62"/>
      <c r="K854" s="62"/>
      <c r="L854" s="62"/>
      <c r="M854" s="62"/>
    </row>
    <row r="855" spans="1:13" ht="16.5" x14ac:dyDescent="0.3">
      <c r="A855" s="374"/>
      <c r="B855" s="375" t="s">
        <v>117</v>
      </c>
      <c r="C855" s="376" t="s">
        <v>351</v>
      </c>
      <c r="D855" s="377">
        <v>97997</v>
      </c>
      <c r="E855" s="378">
        <f>E865</f>
        <v>103571</v>
      </c>
      <c r="F855" s="453">
        <f t="shared" si="42"/>
        <v>105.68792922232313</v>
      </c>
      <c r="G855" s="62"/>
      <c r="H855" s="62"/>
      <c r="I855" s="62"/>
      <c r="J855" s="62"/>
      <c r="K855" s="62"/>
      <c r="L855" s="62"/>
      <c r="M855" s="62"/>
    </row>
    <row r="856" spans="1:13" ht="16.5" x14ac:dyDescent="0.3">
      <c r="A856" s="374"/>
      <c r="B856" s="375" t="s">
        <v>123</v>
      </c>
      <c r="C856" s="376" t="s">
        <v>124</v>
      </c>
      <c r="D856" s="377">
        <v>77226</v>
      </c>
      <c r="E856" s="378">
        <f>E866+E902</f>
        <v>77226</v>
      </c>
      <c r="F856" s="453">
        <f t="shared" si="42"/>
        <v>100</v>
      </c>
      <c r="G856" s="71"/>
      <c r="H856" s="71"/>
      <c r="I856" s="62"/>
      <c r="J856" s="62"/>
      <c r="K856" s="62"/>
      <c r="L856" s="62"/>
      <c r="M856" s="62"/>
    </row>
    <row r="857" spans="1:13" ht="16.5" x14ac:dyDescent="0.3">
      <c r="A857" s="374"/>
      <c r="B857" s="375" t="s">
        <v>395</v>
      </c>
      <c r="C857" s="376" t="s">
        <v>396</v>
      </c>
      <c r="D857" s="377">
        <v>522188</v>
      </c>
      <c r="E857" s="378">
        <f>E903</f>
        <v>518830</v>
      </c>
      <c r="F857" s="453">
        <f t="shared" si="42"/>
        <v>99.356936582227092</v>
      </c>
      <c r="G857" s="71"/>
      <c r="H857" s="71"/>
      <c r="I857" s="62"/>
      <c r="J857" s="62"/>
      <c r="K857" s="62"/>
      <c r="L857" s="62"/>
      <c r="M857" s="62"/>
    </row>
    <row r="858" spans="1:13" ht="16.5" x14ac:dyDescent="0.3">
      <c r="A858" s="374"/>
      <c r="B858" s="375" t="s">
        <v>30</v>
      </c>
      <c r="C858" s="376" t="s">
        <v>127</v>
      </c>
      <c r="D858" s="377">
        <v>0</v>
      </c>
      <c r="E858" s="378" t="s">
        <v>439</v>
      </c>
      <c r="F858" s="453" t="s">
        <v>439</v>
      </c>
      <c r="G858" s="337"/>
      <c r="H858" s="71"/>
      <c r="I858" s="62"/>
      <c r="J858" s="62"/>
      <c r="K858" s="62"/>
      <c r="L858" s="62"/>
      <c r="M858" s="62"/>
    </row>
    <row r="859" spans="1:13" ht="16.5" x14ac:dyDescent="0.3">
      <c r="A859" s="191"/>
      <c r="B859" s="379"/>
      <c r="C859" s="208"/>
      <c r="D859" s="380"/>
      <c r="E859" s="381"/>
      <c r="F859" s="459"/>
      <c r="G859" s="71"/>
      <c r="H859" s="71"/>
      <c r="I859" s="62"/>
      <c r="J859" s="62"/>
      <c r="K859" s="62"/>
      <c r="L859" s="62"/>
      <c r="M859" s="62"/>
    </row>
    <row r="860" spans="1:13" ht="16.5" x14ac:dyDescent="0.3">
      <c r="A860" s="425"/>
      <c r="B860" s="426"/>
      <c r="C860" s="383" t="s">
        <v>640</v>
      </c>
      <c r="D860" s="384">
        <f>D861+D900</f>
        <v>1417266</v>
      </c>
      <c r="E860" s="385">
        <f>E861+E900</f>
        <v>1386241</v>
      </c>
      <c r="F860" s="464">
        <f t="shared" si="42"/>
        <v>97.810926107025779</v>
      </c>
      <c r="G860" s="71"/>
      <c r="H860" s="71"/>
      <c r="I860" s="62"/>
      <c r="J860" s="62"/>
      <c r="K860" s="62"/>
      <c r="L860" s="62"/>
      <c r="M860" s="62"/>
    </row>
    <row r="861" spans="1:13" ht="16.5" x14ac:dyDescent="0.3">
      <c r="A861" s="146"/>
      <c r="B861" s="322"/>
      <c r="C861" s="107" t="s">
        <v>641</v>
      </c>
      <c r="D861" s="364">
        <f>D868</f>
        <v>605943</v>
      </c>
      <c r="E861" s="406">
        <f>E868</f>
        <v>611517</v>
      </c>
      <c r="F861" s="459">
        <f t="shared" si="42"/>
        <v>100.91988850436427</v>
      </c>
      <c r="G861" s="71"/>
      <c r="H861" s="71"/>
      <c r="I861" s="62"/>
      <c r="J861" s="62"/>
      <c r="K861" s="62"/>
      <c r="L861" s="62"/>
      <c r="M861" s="62"/>
    </row>
    <row r="862" spans="1:13" ht="16.5" x14ac:dyDescent="0.3">
      <c r="A862" s="374"/>
      <c r="B862" s="375"/>
      <c r="C862" s="376" t="s">
        <v>346</v>
      </c>
      <c r="D862" s="377"/>
      <c r="E862" s="378"/>
      <c r="F862" s="453"/>
      <c r="G862" s="71"/>
      <c r="H862" s="71"/>
      <c r="I862" s="62"/>
      <c r="J862" s="62"/>
      <c r="K862" s="62"/>
      <c r="L862" s="62"/>
      <c r="M862" s="62"/>
    </row>
    <row r="863" spans="1:13" ht="16.5" x14ac:dyDescent="0.3">
      <c r="A863" s="374"/>
      <c r="B863" s="375" t="s">
        <v>115</v>
      </c>
      <c r="C863" s="376" t="s">
        <v>116</v>
      </c>
      <c r="D863" s="377">
        <v>488183</v>
      </c>
      <c r="E863" s="378">
        <v>488183</v>
      </c>
      <c r="F863" s="453">
        <f t="shared" si="42"/>
        <v>100</v>
      </c>
      <c r="G863" s="71"/>
      <c r="H863" s="71"/>
      <c r="I863" s="62"/>
      <c r="J863" s="62"/>
      <c r="K863" s="62"/>
      <c r="L863" s="62"/>
      <c r="M863" s="62"/>
    </row>
    <row r="864" spans="1:13" ht="16.5" x14ac:dyDescent="0.3">
      <c r="A864" s="374"/>
      <c r="B864" s="375" t="s">
        <v>562</v>
      </c>
      <c r="C864" s="376" t="s">
        <v>592</v>
      </c>
      <c r="D864" s="377">
        <v>10003</v>
      </c>
      <c r="E864" s="378">
        <v>10003</v>
      </c>
      <c r="F864" s="453">
        <f>E864/D864*100</f>
        <v>100</v>
      </c>
      <c r="G864" s="71"/>
      <c r="H864" s="71"/>
      <c r="I864" s="62"/>
      <c r="J864" s="62"/>
      <c r="K864" s="62"/>
      <c r="L864" s="62"/>
      <c r="M864" s="62"/>
    </row>
    <row r="865" spans="1:13" ht="16.5" x14ac:dyDescent="0.3">
      <c r="A865" s="374"/>
      <c r="B865" s="375" t="s">
        <v>117</v>
      </c>
      <c r="C865" s="376" t="s">
        <v>351</v>
      </c>
      <c r="D865" s="377">
        <v>97997</v>
      </c>
      <c r="E865" s="378">
        <v>103571</v>
      </c>
      <c r="F865" s="453">
        <f t="shared" si="42"/>
        <v>105.68792922232313</v>
      </c>
      <c r="G865" s="71"/>
      <c r="H865" s="71"/>
      <c r="I865" s="62"/>
      <c r="J865" s="62"/>
      <c r="K865" s="62"/>
      <c r="L865" s="62"/>
      <c r="M865" s="62"/>
    </row>
    <row r="866" spans="1:13" ht="16.5" x14ac:dyDescent="0.3">
      <c r="A866" s="374"/>
      <c r="B866" s="375" t="s">
        <v>123</v>
      </c>
      <c r="C866" s="376" t="s">
        <v>124</v>
      </c>
      <c r="D866" s="377">
        <v>9760</v>
      </c>
      <c r="E866" s="378">
        <v>9760</v>
      </c>
      <c r="F866" s="453">
        <f t="shared" si="42"/>
        <v>100</v>
      </c>
      <c r="G866" s="337"/>
      <c r="H866" s="71"/>
      <c r="I866" s="62"/>
      <c r="J866" s="62"/>
      <c r="K866" s="62"/>
      <c r="L866" s="62"/>
      <c r="M866" s="62"/>
    </row>
    <row r="867" spans="1:13" ht="16.5" x14ac:dyDescent="0.3">
      <c r="A867" s="374"/>
      <c r="B867" s="375" t="s">
        <v>30</v>
      </c>
      <c r="C867" s="376" t="s">
        <v>127</v>
      </c>
      <c r="D867" s="377">
        <v>0</v>
      </c>
      <c r="E867" s="378">
        <v>0</v>
      </c>
      <c r="F867" s="453" t="s">
        <v>439</v>
      </c>
      <c r="G867" s="337"/>
      <c r="H867" s="71"/>
      <c r="I867" s="62"/>
      <c r="J867" s="62"/>
      <c r="K867" s="62"/>
      <c r="L867" s="62"/>
      <c r="M867" s="62"/>
    </row>
    <row r="868" spans="1:13" ht="16.5" x14ac:dyDescent="0.3">
      <c r="A868" s="165"/>
      <c r="B868" s="166" t="s">
        <v>11</v>
      </c>
      <c r="C868" s="167" t="s">
        <v>133</v>
      </c>
      <c r="D868" s="387">
        <f>D869+D876+D896</f>
        <v>605943</v>
      </c>
      <c r="E868" s="388">
        <f>E869+E876+E896</f>
        <v>611517</v>
      </c>
      <c r="F868" s="454">
        <f t="shared" si="42"/>
        <v>100.91988850436427</v>
      </c>
      <c r="G868" s="71"/>
      <c r="H868" s="71"/>
      <c r="I868" s="62"/>
      <c r="J868" s="62"/>
      <c r="K868" s="62"/>
      <c r="L868" s="62"/>
      <c r="M868" s="62"/>
    </row>
    <row r="869" spans="1:13" ht="16.5" x14ac:dyDescent="0.3">
      <c r="A869" s="169"/>
      <c r="B869" s="170" t="s">
        <v>117</v>
      </c>
      <c r="C869" s="171" t="s">
        <v>134</v>
      </c>
      <c r="D869" s="389">
        <f>D870+D872+D874</f>
        <v>474725</v>
      </c>
      <c r="E869" s="390">
        <f>E870+E872+E874</f>
        <v>474424</v>
      </c>
      <c r="F869" s="455">
        <f t="shared" si="42"/>
        <v>99.936594870714629</v>
      </c>
      <c r="G869" s="71"/>
      <c r="H869" s="71"/>
      <c r="I869" s="62"/>
      <c r="J869" s="62"/>
      <c r="K869" s="62"/>
      <c r="L869" s="62"/>
      <c r="M869" s="62"/>
    </row>
    <row r="870" spans="1:13" ht="16.5" x14ac:dyDescent="0.3">
      <c r="A870" s="173">
        <v>54</v>
      </c>
      <c r="B870" s="174" t="s">
        <v>135</v>
      </c>
      <c r="C870" s="175" t="s">
        <v>362</v>
      </c>
      <c r="D870" s="391">
        <v>378733</v>
      </c>
      <c r="E870" s="392">
        <f>E871</f>
        <v>379575</v>
      </c>
      <c r="F870" s="456">
        <f t="shared" si="42"/>
        <v>100.22232020975198</v>
      </c>
      <c r="G870" s="71"/>
      <c r="H870" s="71"/>
      <c r="I870" s="62"/>
      <c r="J870" s="62"/>
      <c r="K870" s="62"/>
      <c r="L870" s="62"/>
      <c r="M870" s="62"/>
    </row>
    <row r="871" spans="1:13" ht="16.5" x14ac:dyDescent="0.3">
      <c r="A871" s="156"/>
      <c r="B871" s="157" t="s">
        <v>137</v>
      </c>
      <c r="C871" s="188" t="s">
        <v>138</v>
      </c>
      <c r="D871" s="393"/>
      <c r="E871" s="293">
        <v>379575</v>
      </c>
      <c r="F871" s="459"/>
      <c r="G871" s="71"/>
      <c r="H871" s="71"/>
      <c r="I871" s="62"/>
      <c r="J871" s="62"/>
      <c r="K871" s="62"/>
      <c r="L871" s="62"/>
      <c r="M871" s="62"/>
    </row>
    <row r="872" spans="1:13" ht="16.5" x14ac:dyDescent="0.3">
      <c r="A872" s="173">
        <v>55</v>
      </c>
      <c r="B872" s="174" t="s">
        <v>139</v>
      </c>
      <c r="C872" s="175" t="s">
        <v>140</v>
      </c>
      <c r="D872" s="391">
        <v>42115</v>
      </c>
      <c r="E872" s="392">
        <f>E873</f>
        <v>40552</v>
      </c>
      <c r="F872" s="456">
        <f t="shared" si="42"/>
        <v>96.288733230440457</v>
      </c>
      <c r="G872" s="71"/>
      <c r="H872" s="71"/>
      <c r="I872" s="62"/>
      <c r="J872" s="62"/>
      <c r="K872" s="62"/>
      <c r="L872" s="62"/>
      <c r="M872" s="62"/>
    </row>
    <row r="873" spans="1:13" ht="16.5" x14ac:dyDescent="0.3">
      <c r="A873" s="156"/>
      <c r="B873" s="157" t="s">
        <v>141</v>
      </c>
      <c r="C873" s="188" t="s">
        <v>140</v>
      </c>
      <c r="D873" s="393"/>
      <c r="E873" s="293">
        <v>40552</v>
      </c>
      <c r="F873" s="459"/>
      <c r="G873" s="71"/>
      <c r="H873" s="71"/>
      <c r="I873" s="62"/>
      <c r="J873" s="62"/>
      <c r="K873" s="62"/>
      <c r="L873" s="62"/>
      <c r="M873" s="62"/>
    </row>
    <row r="874" spans="1:13" ht="16.5" x14ac:dyDescent="0.3">
      <c r="A874" s="173">
        <v>56</v>
      </c>
      <c r="B874" s="174" t="s">
        <v>142</v>
      </c>
      <c r="C874" s="175" t="s">
        <v>143</v>
      </c>
      <c r="D874" s="391">
        <v>53877</v>
      </c>
      <c r="E874" s="392">
        <f>E875</f>
        <v>54297</v>
      </c>
      <c r="F874" s="456">
        <f t="shared" si="42"/>
        <v>100.77955342725096</v>
      </c>
      <c r="G874" s="323"/>
      <c r="H874" s="323"/>
      <c r="I874" s="62"/>
      <c r="J874" s="62"/>
      <c r="K874" s="62"/>
      <c r="L874" s="62"/>
      <c r="M874" s="62"/>
    </row>
    <row r="875" spans="1:13" ht="16.5" x14ac:dyDescent="0.3">
      <c r="A875" s="156"/>
      <c r="B875" s="157" t="s">
        <v>146</v>
      </c>
      <c r="C875" s="188" t="s">
        <v>381</v>
      </c>
      <c r="D875" s="393"/>
      <c r="E875" s="293">
        <v>54297</v>
      </c>
      <c r="F875" s="459"/>
      <c r="G875" s="71"/>
      <c r="H875" s="71"/>
      <c r="I875" s="62"/>
      <c r="J875" s="62"/>
      <c r="K875" s="62"/>
      <c r="L875" s="62"/>
      <c r="M875" s="62"/>
    </row>
    <row r="876" spans="1:13" ht="16.5" x14ac:dyDescent="0.3">
      <c r="A876" s="169"/>
      <c r="B876" s="170" t="s">
        <v>150</v>
      </c>
      <c r="C876" s="171" t="s">
        <v>151</v>
      </c>
      <c r="D876" s="389">
        <f>D877+D881+D886+D894</f>
        <v>128618</v>
      </c>
      <c r="E876" s="390">
        <f>E877+E881+E886+E894</f>
        <v>134583</v>
      </c>
      <c r="F876" s="455">
        <f t="shared" si="42"/>
        <v>104.6377645430655</v>
      </c>
      <c r="G876" s="71"/>
      <c r="H876" s="71"/>
      <c r="I876" s="62"/>
      <c r="J876" s="62"/>
      <c r="K876" s="62"/>
      <c r="L876" s="62"/>
      <c r="M876" s="62"/>
    </row>
    <row r="877" spans="1:13" ht="16.5" x14ac:dyDescent="0.3">
      <c r="A877" s="173">
        <v>57</v>
      </c>
      <c r="B877" s="174" t="s">
        <v>152</v>
      </c>
      <c r="C877" s="175" t="s">
        <v>153</v>
      </c>
      <c r="D877" s="391">
        <v>8451</v>
      </c>
      <c r="E877" s="392">
        <f>E878+E879+E880</f>
        <v>8451</v>
      </c>
      <c r="F877" s="456">
        <f t="shared" si="42"/>
        <v>100</v>
      </c>
      <c r="G877" s="62"/>
      <c r="H877" s="62"/>
      <c r="I877" s="62"/>
      <c r="J877" s="62"/>
      <c r="K877" s="62"/>
      <c r="L877" s="62"/>
      <c r="M877" s="62"/>
    </row>
    <row r="878" spans="1:13" ht="16.5" x14ac:dyDescent="0.3">
      <c r="A878" s="156"/>
      <c r="B878" s="157" t="s">
        <v>154</v>
      </c>
      <c r="C878" s="188" t="s">
        <v>155</v>
      </c>
      <c r="D878" s="393"/>
      <c r="E878" s="293">
        <v>1800</v>
      </c>
      <c r="F878" s="459"/>
      <c r="G878" s="62"/>
      <c r="H878" s="62"/>
      <c r="I878" s="62"/>
      <c r="J878" s="62"/>
      <c r="K878" s="62"/>
      <c r="L878" s="62"/>
      <c r="M878" s="62"/>
    </row>
    <row r="879" spans="1:13" ht="16.5" x14ac:dyDescent="0.3">
      <c r="A879" s="156"/>
      <c r="B879" s="157" t="s">
        <v>156</v>
      </c>
      <c r="C879" s="188" t="s">
        <v>157</v>
      </c>
      <c r="D879" s="393"/>
      <c r="E879" s="293">
        <v>5198</v>
      </c>
      <c r="F879" s="459"/>
      <c r="G879" s="62"/>
      <c r="H879" s="62"/>
      <c r="I879" s="62"/>
      <c r="J879" s="62"/>
      <c r="K879" s="62"/>
      <c r="L879" s="62"/>
      <c r="M879" s="62"/>
    </row>
    <row r="880" spans="1:13" s="5" customFormat="1" ht="16.5" x14ac:dyDescent="0.3">
      <c r="A880" s="156"/>
      <c r="B880" s="157" t="s">
        <v>158</v>
      </c>
      <c r="C880" s="188" t="s">
        <v>159</v>
      </c>
      <c r="D880" s="393"/>
      <c r="E880" s="293">
        <v>1453</v>
      </c>
      <c r="F880" s="459"/>
      <c r="G880" s="62"/>
      <c r="H880" s="62"/>
      <c r="I880" s="189"/>
      <c r="J880" s="189"/>
      <c r="K880" s="189"/>
      <c r="L880" s="189"/>
      <c r="M880" s="189"/>
    </row>
    <row r="881" spans="1:13" ht="16.5" x14ac:dyDescent="0.3">
      <c r="A881" s="173">
        <v>58</v>
      </c>
      <c r="B881" s="174" t="s">
        <v>160</v>
      </c>
      <c r="C881" s="175" t="s">
        <v>161</v>
      </c>
      <c r="D881" s="391">
        <v>64000</v>
      </c>
      <c r="E881" s="392">
        <f>E882+E883+E884+E885</f>
        <v>74579</v>
      </c>
      <c r="F881" s="456">
        <f t="shared" si="42"/>
        <v>116.52968749999999</v>
      </c>
      <c r="G881" s="62"/>
      <c r="H881" s="62"/>
      <c r="I881" s="62"/>
      <c r="J881" s="62"/>
      <c r="K881" s="62"/>
      <c r="L881" s="62"/>
      <c r="M881" s="62"/>
    </row>
    <row r="882" spans="1:13" ht="16.5" x14ac:dyDescent="0.3">
      <c r="A882" s="156"/>
      <c r="B882" s="157" t="s">
        <v>162</v>
      </c>
      <c r="C882" s="188" t="s">
        <v>163</v>
      </c>
      <c r="D882" s="393"/>
      <c r="E882" s="293">
        <v>33053</v>
      </c>
      <c r="F882" s="459"/>
      <c r="G882" s="62"/>
      <c r="H882" s="62"/>
      <c r="I882" s="62"/>
      <c r="J882" s="62"/>
      <c r="K882" s="62"/>
      <c r="L882" s="62"/>
      <c r="M882" s="62"/>
    </row>
    <row r="883" spans="1:13" ht="16.5" x14ac:dyDescent="0.3">
      <c r="A883" s="156"/>
      <c r="B883" s="157" t="s">
        <v>164</v>
      </c>
      <c r="C883" s="188" t="s">
        <v>165</v>
      </c>
      <c r="D883" s="393"/>
      <c r="E883" s="293">
        <v>35280</v>
      </c>
      <c r="F883" s="459"/>
      <c r="G883" s="62"/>
      <c r="H883" s="62"/>
      <c r="I883" s="62"/>
      <c r="J883" s="62"/>
      <c r="K883" s="62"/>
      <c r="L883" s="62"/>
      <c r="M883" s="62"/>
    </row>
    <row r="884" spans="1:13" ht="16.5" x14ac:dyDescent="0.3">
      <c r="A884" s="156"/>
      <c r="B884" s="157" t="s">
        <v>166</v>
      </c>
      <c r="C884" s="188" t="s">
        <v>167</v>
      </c>
      <c r="D884" s="393"/>
      <c r="E884" s="293">
        <v>2484</v>
      </c>
      <c r="F884" s="459"/>
      <c r="G884" s="62"/>
      <c r="H884" s="62"/>
      <c r="I884" s="62"/>
      <c r="J884" s="62"/>
      <c r="K884" s="62"/>
      <c r="L884" s="62"/>
      <c r="M884" s="62"/>
    </row>
    <row r="885" spans="1:13" ht="16.5" x14ac:dyDescent="0.3">
      <c r="A885" s="156"/>
      <c r="B885" s="157" t="s">
        <v>168</v>
      </c>
      <c r="C885" s="188" t="s">
        <v>169</v>
      </c>
      <c r="D885" s="393"/>
      <c r="E885" s="293">
        <v>3762</v>
      </c>
      <c r="F885" s="459"/>
      <c r="G885" s="62"/>
      <c r="H885" s="62"/>
      <c r="I885" s="62"/>
      <c r="J885" s="62"/>
      <c r="K885" s="62"/>
      <c r="L885" s="62"/>
      <c r="M885" s="62"/>
    </row>
    <row r="886" spans="1:13" ht="16.5" x14ac:dyDescent="0.3">
      <c r="A886" s="173">
        <v>59</v>
      </c>
      <c r="B886" s="174" t="s">
        <v>172</v>
      </c>
      <c r="C886" s="175" t="s">
        <v>173</v>
      </c>
      <c r="D886" s="391">
        <v>53509</v>
      </c>
      <c r="E886" s="392">
        <f>E887+E888+E889+E890+E891+E892+E893</f>
        <v>48003</v>
      </c>
      <c r="F886" s="456">
        <f t="shared" si="42"/>
        <v>89.710142219065943</v>
      </c>
      <c r="G886" s="62"/>
      <c r="H886" s="62"/>
      <c r="I886" s="62"/>
      <c r="J886" s="62"/>
      <c r="K886" s="62"/>
      <c r="L886" s="62"/>
      <c r="M886" s="62"/>
    </row>
    <row r="887" spans="1:13" ht="16.5" x14ac:dyDescent="0.3">
      <c r="A887" s="156"/>
      <c r="B887" s="157" t="s">
        <v>174</v>
      </c>
      <c r="C887" s="188" t="s">
        <v>175</v>
      </c>
      <c r="D887" s="393"/>
      <c r="E887" s="293">
        <v>4311</v>
      </c>
      <c r="F887" s="459"/>
      <c r="G887" s="62"/>
      <c r="H887" s="62"/>
      <c r="I887" s="62"/>
      <c r="J887" s="62"/>
      <c r="K887" s="62"/>
      <c r="L887" s="62"/>
      <c r="M887" s="62"/>
    </row>
    <row r="888" spans="1:13" ht="16.5" x14ac:dyDescent="0.3">
      <c r="A888" s="156"/>
      <c r="B888" s="157" t="s">
        <v>176</v>
      </c>
      <c r="C888" s="188" t="s">
        <v>177</v>
      </c>
      <c r="D888" s="393"/>
      <c r="E888" s="293">
        <v>1713</v>
      </c>
      <c r="F888" s="459"/>
      <c r="G888" s="62"/>
      <c r="H888" s="62"/>
      <c r="I888" s="62"/>
      <c r="J888" s="62"/>
      <c r="K888" s="62"/>
      <c r="L888" s="62"/>
      <c r="M888" s="62"/>
    </row>
    <row r="889" spans="1:13" ht="16.5" x14ac:dyDescent="0.3">
      <c r="A889" s="156"/>
      <c r="B889" s="157" t="s">
        <v>178</v>
      </c>
      <c r="C889" s="188" t="s">
        <v>179</v>
      </c>
      <c r="D889" s="393"/>
      <c r="E889" s="293">
        <v>1396</v>
      </c>
      <c r="F889" s="459"/>
      <c r="G889" s="62"/>
      <c r="H889" s="62"/>
      <c r="I889" s="71"/>
      <c r="J889" s="62"/>
      <c r="K889" s="62"/>
      <c r="L889" s="62"/>
      <c r="M889" s="62"/>
    </row>
    <row r="890" spans="1:13" ht="16.5" x14ac:dyDescent="0.3">
      <c r="A890" s="156"/>
      <c r="B890" s="157" t="s">
        <v>180</v>
      </c>
      <c r="C890" s="188" t="s">
        <v>181</v>
      </c>
      <c r="D890" s="393"/>
      <c r="E890" s="293">
        <v>3360</v>
      </c>
      <c r="F890" s="459"/>
      <c r="G890" s="62"/>
      <c r="H890" s="62"/>
      <c r="I890" s="71"/>
      <c r="J890" s="62"/>
      <c r="K890" s="62"/>
      <c r="L890" s="62"/>
      <c r="M890" s="62"/>
    </row>
    <row r="891" spans="1:13" ht="16.5" x14ac:dyDescent="0.3">
      <c r="A891" s="156"/>
      <c r="B891" s="157" t="s">
        <v>184</v>
      </c>
      <c r="C891" s="188" t="s">
        <v>185</v>
      </c>
      <c r="D891" s="393"/>
      <c r="E891" s="293">
        <v>4411</v>
      </c>
      <c r="F891" s="459"/>
      <c r="G891" s="62"/>
      <c r="H891" s="62"/>
      <c r="I891" s="71"/>
      <c r="J891" s="62"/>
      <c r="K891" s="62"/>
      <c r="L891" s="62"/>
      <c r="M891" s="62"/>
    </row>
    <row r="892" spans="1:13" ht="16.5" x14ac:dyDescent="0.3">
      <c r="A892" s="156"/>
      <c r="B892" s="157" t="s">
        <v>186</v>
      </c>
      <c r="C892" s="188" t="s">
        <v>187</v>
      </c>
      <c r="D892" s="393"/>
      <c r="E892" s="293">
        <v>32400</v>
      </c>
      <c r="F892" s="459"/>
      <c r="G892" s="62"/>
      <c r="H892" s="62"/>
      <c r="I892" s="71"/>
      <c r="J892" s="62"/>
      <c r="K892" s="62"/>
      <c r="L892" s="62"/>
      <c r="M892" s="62"/>
    </row>
    <row r="893" spans="1:13" ht="16.5" x14ac:dyDescent="0.3">
      <c r="A893" s="156"/>
      <c r="B893" s="157" t="s">
        <v>190</v>
      </c>
      <c r="C893" s="188" t="s">
        <v>191</v>
      </c>
      <c r="D893" s="393"/>
      <c r="E893" s="293">
        <v>412</v>
      </c>
      <c r="F893" s="459"/>
      <c r="G893" s="62"/>
      <c r="H893" s="62"/>
      <c r="I893" s="71"/>
      <c r="J893" s="62"/>
      <c r="K893" s="62"/>
      <c r="L893" s="62"/>
      <c r="M893" s="62"/>
    </row>
    <row r="894" spans="1:13" ht="16.5" x14ac:dyDescent="0.3">
      <c r="A894" s="173">
        <v>60</v>
      </c>
      <c r="B894" s="174" t="s">
        <v>192</v>
      </c>
      <c r="C894" s="175" t="s">
        <v>382</v>
      </c>
      <c r="D894" s="391">
        <v>2658</v>
      </c>
      <c r="E894" s="392">
        <f>E895</f>
        <v>3550</v>
      </c>
      <c r="F894" s="456">
        <f t="shared" si="42"/>
        <v>133.55906696764484</v>
      </c>
      <c r="G894" s="62"/>
      <c r="H894" s="62"/>
      <c r="I894" s="71"/>
      <c r="J894" s="62"/>
      <c r="K894" s="62"/>
      <c r="L894" s="62"/>
      <c r="M894" s="62"/>
    </row>
    <row r="895" spans="1:13" ht="16.5" x14ac:dyDescent="0.3">
      <c r="A895" s="156"/>
      <c r="B895" s="157" t="s">
        <v>196</v>
      </c>
      <c r="C895" s="188" t="s">
        <v>197</v>
      </c>
      <c r="D895" s="393"/>
      <c r="E895" s="293">
        <v>3550</v>
      </c>
      <c r="F895" s="459"/>
      <c r="G895" s="62"/>
      <c r="H895" s="62"/>
      <c r="I895" s="71"/>
      <c r="J895" s="62"/>
      <c r="K895" s="62"/>
      <c r="L895" s="62"/>
      <c r="M895" s="62"/>
    </row>
    <row r="896" spans="1:13" ht="16.5" x14ac:dyDescent="0.3">
      <c r="A896" s="169"/>
      <c r="B896" s="170" t="s">
        <v>205</v>
      </c>
      <c r="C896" s="171" t="s">
        <v>206</v>
      </c>
      <c r="D896" s="389">
        <f>D897</f>
        <v>2600</v>
      </c>
      <c r="E896" s="390">
        <f>E897</f>
        <v>2510</v>
      </c>
      <c r="F896" s="455">
        <f t="shared" si="42"/>
        <v>96.538461538461533</v>
      </c>
      <c r="G896" s="62"/>
      <c r="H896" s="62"/>
      <c r="I896" s="71"/>
      <c r="J896" s="62"/>
      <c r="K896" s="62"/>
      <c r="L896" s="62"/>
      <c r="M896" s="62"/>
    </row>
    <row r="897" spans="1:13" ht="16.5" x14ac:dyDescent="0.3">
      <c r="A897" s="173">
        <v>61</v>
      </c>
      <c r="B897" s="174" t="s">
        <v>211</v>
      </c>
      <c r="C897" s="175" t="s">
        <v>212</v>
      </c>
      <c r="D897" s="391">
        <v>2600</v>
      </c>
      <c r="E897" s="392">
        <f>E898</f>
        <v>2510</v>
      </c>
      <c r="F897" s="456">
        <f t="shared" si="42"/>
        <v>96.538461538461533</v>
      </c>
      <c r="G897" s="62"/>
      <c r="H897" s="62"/>
      <c r="I897" s="71"/>
      <c r="J897" s="62"/>
      <c r="K897" s="62"/>
      <c r="L897" s="62"/>
      <c r="M897" s="62"/>
    </row>
    <row r="898" spans="1:13" ht="16.5" x14ac:dyDescent="0.3">
      <c r="A898" s="156"/>
      <c r="B898" s="157" t="s">
        <v>213</v>
      </c>
      <c r="C898" s="188" t="s">
        <v>366</v>
      </c>
      <c r="D898" s="393"/>
      <c r="E898" s="293">
        <v>2510</v>
      </c>
      <c r="F898" s="459"/>
      <c r="G898" s="62"/>
      <c r="H898" s="62"/>
      <c r="I898" s="71"/>
      <c r="J898" s="62"/>
      <c r="K898" s="62"/>
      <c r="L898" s="62"/>
      <c r="M898" s="62"/>
    </row>
    <row r="899" spans="1:13" ht="16.5" x14ac:dyDescent="0.3">
      <c r="A899" s="180"/>
      <c r="B899" s="178"/>
      <c r="C899" s="126"/>
      <c r="D899" s="394"/>
      <c r="E899" s="395"/>
      <c r="F899" s="459"/>
      <c r="G899" s="62"/>
      <c r="H899" s="62"/>
      <c r="I899" s="71"/>
      <c r="J899" s="62"/>
      <c r="K899" s="62"/>
      <c r="L899" s="62"/>
      <c r="M899" s="62"/>
    </row>
    <row r="900" spans="1:13" ht="16.5" x14ac:dyDescent="0.3">
      <c r="A900" s="146"/>
      <c r="B900" s="322"/>
      <c r="C900" s="107" t="s">
        <v>642</v>
      </c>
      <c r="D900" s="364">
        <f>D905+D920</f>
        <v>811323</v>
      </c>
      <c r="E900" s="406">
        <f>E905+E920</f>
        <v>774724</v>
      </c>
      <c r="F900" s="459">
        <f t="shared" si="42"/>
        <v>95.488972949121376</v>
      </c>
      <c r="G900" s="62"/>
      <c r="H900" s="62"/>
      <c r="I900" s="71"/>
      <c r="J900" s="62"/>
      <c r="K900" s="62"/>
      <c r="L900" s="62"/>
      <c r="M900" s="62"/>
    </row>
    <row r="901" spans="1:13" ht="16.5" x14ac:dyDescent="0.3">
      <c r="A901" s="374"/>
      <c r="B901" s="375"/>
      <c r="C901" s="376" t="s">
        <v>346</v>
      </c>
      <c r="D901" s="377"/>
      <c r="E901" s="378"/>
      <c r="F901" s="453"/>
      <c r="G901" s="62"/>
      <c r="H901" s="62"/>
      <c r="I901" s="71"/>
      <c r="J901" s="62"/>
      <c r="K901" s="62"/>
      <c r="L901" s="62"/>
      <c r="M901" s="62"/>
    </row>
    <row r="902" spans="1:13" ht="16.5" x14ac:dyDescent="0.3">
      <c r="A902" s="374"/>
      <c r="B902" s="375" t="s">
        <v>123</v>
      </c>
      <c r="C902" s="376" t="s">
        <v>124</v>
      </c>
      <c r="D902" s="377">
        <v>67466</v>
      </c>
      <c r="E902" s="378">
        <v>67466</v>
      </c>
      <c r="F902" s="453">
        <f t="shared" si="42"/>
        <v>100</v>
      </c>
      <c r="G902" s="62"/>
      <c r="H902" s="62"/>
      <c r="I902" s="71"/>
      <c r="J902" s="62"/>
      <c r="K902" s="62"/>
      <c r="L902" s="62"/>
      <c r="M902" s="62"/>
    </row>
    <row r="903" spans="1:13" ht="16.5" x14ac:dyDescent="0.3">
      <c r="A903" s="374"/>
      <c r="B903" s="375" t="s">
        <v>395</v>
      </c>
      <c r="C903" s="376" t="s">
        <v>396</v>
      </c>
      <c r="D903" s="377">
        <v>522188</v>
      </c>
      <c r="E903" s="378">
        <v>518830</v>
      </c>
      <c r="F903" s="453">
        <f t="shared" si="42"/>
        <v>99.356936582227092</v>
      </c>
      <c r="G903" s="62"/>
      <c r="H903" s="62"/>
      <c r="I903" s="71"/>
      <c r="J903" s="62"/>
      <c r="K903" s="62"/>
      <c r="L903" s="62"/>
      <c r="M903" s="62"/>
    </row>
    <row r="904" spans="1:13" ht="16.5" x14ac:dyDescent="0.3">
      <c r="A904" s="374"/>
      <c r="B904" s="375" t="s">
        <v>559</v>
      </c>
      <c r="C904" s="376" t="s">
        <v>598</v>
      </c>
      <c r="D904" s="377">
        <v>221669</v>
      </c>
      <c r="E904" s="378">
        <v>188428</v>
      </c>
      <c r="F904" s="453"/>
      <c r="G904" s="62"/>
      <c r="H904" s="62"/>
      <c r="I904" s="71"/>
      <c r="J904" s="62"/>
      <c r="K904" s="62"/>
      <c r="L904" s="62"/>
      <c r="M904" s="62"/>
    </row>
    <row r="905" spans="1:13" ht="16.5" x14ac:dyDescent="0.3">
      <c r="A905" s="165"/>
      <c r="B905" s="166" t="s">
        <v>11</v>
      </c>
      <c r="C905" s="167" t="s">
        <v>133</v>
      </c>
      <c r="D905" s="387">
        <f>D906+D911</f>
        <v>753738</v>
      </c>
      <c r="E905" s="388">
        <f>E906+E911</f>
        <v>758439</v>
      </c>
      <c r="F905" s="454">
        <f t="shared" si="42"/>
        <v>100.62369152145705</v>
      </c>
      <c r="G905" s="62"/>
      <c r="H905" s="62"/>
      <c r="I905" s="71"/>
      <c r="J905" s="62"/>
      <c r="K905" s="62"/>
      <c r="L905" s="62"/>
      <c r="M905" s="62"/>
    </row>
    <row r="906" spans="1:13" ht="16.5" x14ac:dyDescent="0.3">
      <c r="A906" s="169"/>
      <c r="B906" s="170" t="s">
        <v>117</v>
      </c>
      <c r="C906" s="171" t="s">
        <v>134</v>
      </c>
      <c r="D906" s="389">
        <f>D907+D909</f>
        <v>475524</v>
      </c>
      <c r="E906" s="390">
        <f>E907+E909</f>
        <v>475362</v>
      </c>
      <c r="F906" s="455">
        <f t="shared" si="42"/>
        <v>99.965932318873499</v>
      </c>
      <c r="G906" s="62"/>
      <c r="H906" s="62"/>
      <c r="I906" s="71"/>
      <c r="J906" s="62"/>
      <c r="K906" s="62"/>
      <c r="L906" s="62"/>
      <c r="M906" s="62"/>
    </row>
    <row r="907" spans="1:13" ht="16.5" x14ac:dyDescent="0.3">
      <c r="A907" s="173"/>
      <c r="B907" s="174" t="s">
        <v>135</v>
      </c>
      <c r="C907" s="175" t="s">
        <v>138</v>
      </c>
      <c r="D907" s="391">
        <v>408175</v>
      </c>
      <c r="E907" s="392">
        <f>E908</f>
        <v>408046</v>
      </c>
      <c r="F907" s="456">
        <f t="shared" si="42"/>
        <v>99.968395908617623</v>
      </c>
      <c r="G907" s="62"/>
      <c r="H907" s="62"/>
      <c r="I907" s="71"/>
      <c r="J907" s="62"/>
      <c r="K907" s="62"/>
      <c r="L907" s="62"/>
      <c r="M907" s="62"/>
    </row>
    <row r="908" spans="1:13" ht="16.5" x14ac:dyDescent="0.3">
      <c r="A908" s="156"/>
      <c r="B908" s="157" t="s">
        <v>137</v>
      </c>
      <c r="C908" s="188" t="s">
        <v>138</v>
      </c>
      <c r="D908" s="393"/>
      <c r="E908" s="293">
        <v>408046</v>
      </c>
      <c r="F908" s="459"/>
      <c r="G908" s="62"/>
      <c r="H908" s="62"/>
      <c r="I908" s="71"/>
      <c r="J908" s="62"/>
      <c r="K908" s="62"/>
      <c r="L908" s="62"/>
      <c r="M908" s="62"/>
    </row>
    <row r="909" spans="1:13" ht="16.5" x14ac:dyDescent="0.3">
      <c r="A909" s="173"/>
      <c r="B909" s="174" t="s">
        <v>142</v>
      </c>
      <c r="C909" s="175" t="s">
        <v>143</v>
      </c>
      <c r="D909" s="391">
        <v>67349</v>
      </c>
      <c r="E909" s="392">
        <f>E910</f>
        <v>67316</v>
      </c>
      <c r="F909" s="456">
        <f t="shared" si="42"/>
        <v>99.951001499651071</v>
      </c>
      <c r="G909" s="189"/>
      <c r="H909" s="189"/>
      <c r="I909" s="71"/>
      <c r="J909" s="62"/>
      <c r="K909" s="62"/>
      <c r="L909" s="62"/>
      <c r="M909" s="62"/>
    </row>
    <row r="910" spans="1:13" ht="16.5" x14ac:dyDescent="0.3">
      <c r="A910" s="156"/>
      <c r="B910" s="157" t="s">
        <v>146</v>
      </c>
      <c r="C910" s="188" t="s">
        <v>147</v>
      </c>
      <c r="D910" s="393"/>
      <c r="E910" s="293">
        <v>67316</v>
      </c>
      <c r="F910" s="459"/>
      <c r="G910" s="62"/>
      <c r="H910" s="62"/>
      <c r="I910" s="71"/>
      <c r="J910" s="62"/>
      <c r="K910" s="62"/>
      <c r="L910" s="62"/>
      <c r="M910" s="62"/>
    </row>
    <row r="911" spans="1:13" ht="16.5" x14ac:dyDescent="0.3">
      <c r="A911" s="169"/>
      <c r="B911" s="170" t="s">
        <v>150</v>
      </c>
      <c r="C911" s="171" t="s">
        <v>151</v>
      </c>
      <c r="D911" s="389">
        <f>D912+D914+D917</f>
        <v>278214</v>
      </c>
      <c r="E911" s="390">
        <f>E912+E914+E917</f>
        <v>283077</v>
      </c>
      <c r="F911" s="455">
        <f t="shared" si="42"/>
        <v>101.74793504280876</v>
      </c>
      <c r="G911" s="189"/>
      <c r="H911" s="189"/>
      <c r="I911" s="62"/>
      <c r="J911" s="62"/>
      <c r="K911" s="62"/>
      <c r="L911" s="62"/>
      <c r="M911" s="62"/>
    </row>
    <row r="912" spans="1:13" ht="16.5" x14ac:dyDescent="0.3">
      <c r="A912" s="173"/>
      <c r="B912" s="174" t="s">
        <v>152</v>
      </c>
      <c r="C912" s="175" t="s">
        <v>153</v>
      </c>
      <c r="D912" s="391">
        <v>12000</v>
      </c>
      <c r="E912" s="392">
        <f>E913</f>
        <v>12000</v>
      </c>
      <c r="F912" s="456">
        <f t="shared" si="42"/>
        <v>100</v>
      </c>
      <c r="G912" s="62"/>
      <c r="H912" s="62"/>
      <c r="I912" s="62"/>
      <c r="J912" s="62"/>
      <c r="K912" s="62"/>
      <c r="L912" s="62"/>
      <c r="M912" s="62"/>
    </row>
    <row r="913" spans="1:13" ht="16.5" x14ac:dyDescent="0.3">
      <c r="A913" s="156"/>
      <c r="B913" s="157" t="s">
        <v>158</v>
      </c>
      <c r="C913" s="188" t="s">
        <v>159</v>
      </c>
      <c r="D913" s="393"/>
      <c r="E913" s="293">
        <v>12000</v>
      </c>
      <c r="F913" s="459"/>
      <c r="G913" s="71"/>
      <c r="H913" s="71"/>
      <c r="I913" s="62"/>
      <c r="J913" s="62"/>
      <c r="K913" s="62"/>
      <c r="L913" s="62"/>
      <c r="M913" s="62"/>
    </row>
    <row r="914" spans="1:13" ht="16.5" x14ac:dyDescent="0.3">
      <c r="A914" s="173"/>
      <c r="B914" s="174" t="s">
        <v>160</v>
      </c>
      <c r="C914" s="175" t="s">
        <v>161</v>
      </c>
      <c r="D914" s="391">
        <v>104327</v>
      </c>
      <c r="E914" s="392">
        <f>E915+E916</f>
        <v>97189</v>
      </c>
      <c r="F914" s="456">
        <f t="shared" si="42"/>
        <v>93.158051127704226</v>
      </c>
      <c r="G914" s="71"/>
      <c r="H914" s="71"/>
      <c r="I914" s="62"/>
      <c r="J914" s="62"/>
      <c r="K914" s="62"/>
      <c r="L914" s="62"/>
      <c r="M914" s="62"/>
    </row>
    <row r="915" spans="1:13" s="5" customFormat="1" ht="16.5" x14ac:dyDescent="0.3">
      <c r="A915" s="156"/>
      <c r="B915" s="157" t="s">
        <v>162</v>
      </c>
      <c r="C915" s="188" t="s">
        <v>434</v>
      </c>
      <c r="D915" s="393"/>
      <c r="E915" s="293">
        <v>2439</v>
      </c>
      <c r="F915" s="459"/>
      <c r="G915" s="71"/>
      <c r="H915" s="71"/>
      <c r="I915" s="189"/>
      <c r="J915" s="189"/>
      <c r="K915" s="189"/>
      <c r="L915" s="189"/>
      <c r="M915" s="189"/>
    </row>
    <row r="916" spans="1:13" ht="16.5" x14ac:dyDescent="0.3">
      <c r="A916" s="156"/>
      <c r="B916" s="157" t="s">
        <v>164</v>
      </c>
      <c r="C916" s="188" t="s">
        <v>165</v>
      </c>
      <c r="D916" s="393"/>
      <c r="E916" s="293">
        <v>94750</v>
      </c>
      <c r="F916" s="459"/>
      <c r="G916" s="71"/>
      <c r="H916" s="71"/>
      <c r="I916" s="62"/>
      <c r="J916" s="62"/>
      <c r="K916" s="62"/>
      <c r="L916" s="62"/>
      <c r="M916" s="62"/>
    </row>
    <row r="917" spans="1:13" s="5" customFormat="1" ht="16.5" x14ac:dyDescent="0.3">
      <c r="A917" s="173"/>
      <c r="B917" s="174" t="s">
        <v>172</v>
      </c>
      <c r="C917" s="175" t="s">
        <v>173</v>
      </c>
      <c r="D917" s="391">
        <v>161887</v>
      </c>
      <c r="E917" s="392">
        <f>E919+E918</f>
        <v>173888</v>
      </c>
      <c r="F917" s="456">
        <f t="shared" si="42"/>
        <v>107.41319562410818</v>
      </c>
      <c r="G917" s="71"/>
      <c r="H917" s="71"/>
      <c r="I917" s="189"/>
      <c r="J917" s="189"/>
      <c r="K917" s="189"/>
      <c r="L917" s="189"/>
      <c r="M917" s="189"/>
    </row>
    <row r="918" spans="1:13" s="5" customFormat="1" ht="16.5" x14ac:dyDescent="0.3">
      <c r="A918" s="156"/>
      <c r="B918" s="157" t="s">
        <v>176</v>
      </c>
      <c r="C918" s="188" t="s">
        <v>177</v>
      </c>
      <c r="D918" s="393"/>
      <c r="E918" s="293">
        <v>6046</v>
      </c>
      <c r="F918" s="160"/>
      <c r="G918" s="323"/>
      <c r="H918" s="323"/>
      <c r="I918" s="189"/>
      <c r="J918" s="189"/>
      <c r="K918" s="189"/>
      <c r="L918" s="189"/>
      <c r="M918" s="189"/>
    </row>
    <row r="919" spans="1:13" ht="16.5" x14ac:dyDescent="0.3">
      <c r="A919" s="156"/>
      <c r="B919" s="157" t="s">
        <v>186</v>
      </c>
      <c r="C919" s="188" t="s">
        <v>411</v>
      </c>
      <c r="D919" s="393"/>
      <c r="E919" s="293">
        <v>167842</v>
      </c>
      <c r="F919" s="459"/>
      <c r="G919" s="71"/>
      <c r="H919" s="71"/>
      <c r="I919" s="62"/>
      <c r="J919" s="62"/>
      <c r="K919" s="62"/>
      <c r="L919" s="62"/>
      <c r="M919" s="62"/>
    </row>
    <row r="920" spans="1:13" ht="16.5" x14ac:dyDescent="0.3">
      <c r="A920" s="226"/>
      <c r="B920" s="166" t="s">
        <v>13</v>
      </c>
      <c r="C920" s="167" t="s">
        <v>378</v>
      </c>
      <c r="D920" s="387">
        <f>D921+D924</f>
        <v>57585</v>
      </c>
      <c r="E920" s="388">
        <f>E921+E924</f>
        <v>16285</v>
      </c>
      <c r="F920" s="454">
        <f t="shared" ref="F920:F983" si="43">E920/D920*100</f>
        <v>28.279934010593038</v>
      </c>
      <c r="G920" s="71"/>
      <c r="H920" s="71"/>
      <c r="I920" s="62"/>
      <c r="J920" s="62"/>
      <c r="K920" s="62"/>
      <c r="L920" s="62"/>
      <c r="M920" s="62"/>
    </row>
    <row r="921" spans="1:13" ht="16.5" x14ac:dyDescent="0.3">
      <c r="A921" s="204"/>
      <c r="B921" s="170" t="s">
        <v>121</v>
      </c>
      <c r="C921" s="171" t="s">
        <v>248</v>
      </c>
      <c r="D921" s="389">
        <f>D922</f>
        <v>48000</v>
      </c>
      <c r="E921" s="390">
        <f>E922</f>
        <v>6700</v>
      </c>
      <c r="F921" s="455">
        <f t="shared" si="43"/>
        <v>13.958333333333334</v>
      </c>
      <c r="G921" s="71"/>
      <c r="H921" s="71"/>
      <c r="I921" s="62"/>
      <c r="J921" s="62"/>
      <c r="K921" s="62"/>
      <c r="L921" s="62"/>
      <c r="M921" s="62"/>
    </row>
    <row r="922" spans="1:13" ht="16.5" x14ac:dyDescent="0.3">
      <c r="A922" s="173"/>
      <c r="B922" s="174" t="s">
        <v>253</v>
      </c>
      <c r="C922" s="175" t="s">
        <v>254</v>
      </c>
      <c r="D922" s="391">
        <v>48000</v>
      </c>
      <c r="E922" s="392">
        <f>E923</f>
        <v>6700</v>
      </c>
      <c r="F922" s="456">
        <f t="shared" si="43"/>
        <v>13.958333333333334</v>
      </c>
      <c r="G922" s="71"/>
      <c r="H922" s="71"/>
      <c r="I922" s="62"/>
      <c r="J922" s="62"/>
      <c r="K922" s="62"/>
      <c r="L922" s="62"/>
      <c r="M922" s="62"/>
    </row>
    <row r="923" spans="1:13" ht="16.5" x14ac:dyDescent="0.3">
      <c r="A923" s="156"/>
      <c r="B923" s="157" t="s">
        <v>557</v>
      </c>
      <c r="C923" s="188" t="s">
        <v>677</v>
      </c>
      <c r="D923" s="393"/>
      <c r="E923" s="293">
        <v>6700</v>
      </c>
      <c r="F923" s="459"/>
      <c r="G923" s="71"/>
      <c r="H923" s="71"/>
      <c r="I923" s="62"/>
      <c r="J923" s="62"/>
      <c r="K923" s="62"/>
      <c r="L923" s="62"/>
      <c r="M923" s="62"/>
    </row>
    <row r="924" spans="1:13" ht="16.5" x14ac:dyDescent="0.3">
      <c r="A924" s="204"/>
      <c r="B924" s="170" t="s">
        <v>263</v>
      </c>
      <c r="C924" s="171" t="s">
        <v>264</v>
      </c>
      <c r="D924" s="389">
        <f>D925</f>
        <v>9585</v>
      </c>
      <c r="E924" s="390">
        <f>E925</f>
        <v>9585</v>
      </c>
      <c r="F924" s="455">
        <f t="shared" si="43"/>
        <v>100</v>
      </c>
      <c r="G924" s="71"/>
      <c r="H924" s="71"/>
      <c r="I924" s="62"/>
      <c r="J924" s="62"/>
      <c r="K924" s="62"/>
      <c r="L924" s="62"/>
      <c r="M924" s="62"/>
    </row>
    <row r="925" spans="1:13" ht="16.5" x14ac:dyDescent="0.3">
      <c r="A925" s="173"/>
      <c r="B925" s="174" t="s">
        <v>265</v>
      </c>
      <c r="C925" s="175" t="s">
        <v>594</v>
      </c>
      <c r="D925" s="391">
        <v>9585</v>
      </c>
      <c r="E925" s="392">
        <f>E926</f>
        <v>9585</v>
      </c>
      <c r="F925" s="456">
        <f t="shared" si="43"/>
        <v>100</v>
      </c>
      <c r="G925" s="71"/>
      <c r="H925" s="71"/>
      <c r="I925" s="62"/>
      <c r="J925" s="62"/>
      <c r="K925" s="62"/>
      <c r="L925" s="62"/>
      <c r="M925" s="62"/>
    </row>
    <row r="926" spans="1:13" ht="16.5" x14ac:dyDescent="0.3">
      <c r="A926" s="156"/>
      <c r="B926" s="157" t="s">
        <v>267</v>
      </c>
      <c r="C926" s="188" t="s">
        <v>594</v>
      </c>
      <c r="D926" s="393"/>
      <c r="E926" s="293">
        <v>9585</v>
      </c>
      <c r="F926" s="459"/>
      <c r="G926" s="71"/>
      <c r="H926" s="71"/>
      <c r="I926" s="62"/>
      <c r="J926" s="62"/>
      <c r="K926" s="62"/>
      <c r="L926" s="62"/>
      <c r="M926" s="62"/>
    </row>
    <row r="927" spans="1:13" ht="16.5" x14ac:dyDescent="0.3">
      <c r="A927" s="180"/>
      <c r="B927" s="178"/>
      <c r="C927" s="126"/>
      <c r="D927" s="394"/>
      <c r="E927" s="395"/>
      <c r="F927" s="459"/>
      <c r="G927" s="71"/>
      <c r="H927" s="71"/>
      <c r="I927" s="62"/>
      <c r="J927" s="62"/>
      <c r="K927" s="62"/>
      <c r="L927" s="62"/>
      <c r="M927" s="62"/>
    </row>
    <row r="928" spans="1:13" ht="16.5" x14ac:dyDescent="0.3">
      <c r="A928" s="297"/>
      <c r="B928" s="382"/>
      <c r="C928" s="397" t="s">
        <v>643</v>
      </c>
      <c r="D928" s="384">
        <f>D929</f>
        <v>151902</v>
      </c>
      <c r="E928" s="385">
        <f>E929</f>
        <v>151902</v>
      </c>
      <c r="F928" s="464">
        <f t="shared" si="43"/>
        <v>100</v>
      </c>
      <c r="G928" s="71"/>
      <c r="H928" s="71"/>
      <c r="I928" s="62"/>
      <c r="J928" s="62"/>
      <c r="K928" s="62"/>
      <c r="L928" s="62"/>
      <c r="M928" s="62"/>
    </row>
    <row r="929" spans="1:13" ht="16.5" x14ac:dyDescent="0.3">
      <c r="A929" s="180"/>
      <c r="B929" s="178"/>
      <c r="C929" s="126" t="s">
        <v>644</v>
      </c>
      <c r="D929" s="396">
        <f>D932</f>
        <v>151902</v>
      </c>
      <c r="E929" s="399">
        <f>E932</f>
        <v>151902</v>
      </c>
      <c r="F929" s="459">
        <f t="shared" si="43"/>
        <v>100</v>
      </c>
      <c r="G929" s="71"/>
      <c r="H929" s="71"/>
      <c r="I929" s="62"/>
      <c r="J929" s="62"/>
      <c r="K929" s="62"/>
      <c r="L929" s="62"/>
      <c r="M929" s="62"/>
    </row>
    <row r="930" spans="1:13" ht="16.5" x14ac:dyDescent="0.3">
      <c r="A930" s="374"/>
      <c r="B930" s="375"/>
      <c r="C930" s="376" t="s">
        <v>346</v>
      </c>
      <c r="D930" s="377"/>
      <c r="E930" s="378"/>
      <c r="F930" s="453"/>
      <c r="G930" s="71"/>
      <c r="H930" s="71"/>
      <c r="I930" s="62"/>
      <c r="J930" s="62"/>
      <c r="K930" s="62"/>
      <c r="L930" s="62"/>
      <c r="M930" s="62"/>
    </row>
    <row r="931" spans="1:13" ht="16.5" x14ac:dyDescent="0.3">
      <c r="A931" s="374"/>
      <c r="B931" s="375" t="s">
        <v>115</v>
      </c>
      <c r="C931" s="376" t="s">
        <v>116</v>
      </c>
      <c r="D931" s="377">
        <v>151902</v>
      </c>
      <c r="E931" s="378">
        <v>151902</v>
      </c>
      <c r="F931" s="453">
        <f t="shared" si="43"/>
        <v>100</v>
      </c>
      <c r="G931" s="71"/>
      <c r="H931" s="71"/>
      <c r="I931" s="62"/>
      <c r="J931" s="62"/>
      <c r="K931" s="62"/>
      <c r="L931" s="62"/>
      <c r="M931" s="62"/>
    </row>
    <row r="932" spans="1:13" ht="16.5" x14ac:dyDescent="0.3">
      <c r="A932" s="165"/>
      <c r="B932" s="166" t="s">
        <v>11</v>
      </c>
      <c r="C932" s="167" t="s">
        <v>133</v>
      </c>
      <c r="D932" s="387">
        <f>D933</f>
        <v>151902</v>
      </c>
      <c r="E932" s="388">
        <f>E933</f>
        <v>151902</v>
      </c>
      <c r="F932" s="454">
        <f t="shared" si="43"/>
        <v>100</v>
      </c>
      <c r="G932" s="71"/>
      <c r="H932" s="71"/>
      <c r="I932" s="62"/>
      <c r="J932" s="62"/>
      <c r="K932" s="62"/>
      <c r="L932" s="62"/>
      <c r="M932" s="62"/>
    </row>
    <row r="933" spans="1:13" ht="16.5" x14ac:dyDescent="0.3">
      <c r="A933" s="169"/>
      <c r="B933" s="170" t="s">
        <v>221</v>
      </c>
      <c r="C933" s="171" t="s">
        <v>383</v>
      </c>
      <c r="D933" s="389">
        <f>D934</f>
        <v>151902</v>
      </c>
      <c r="E933" s="390">
        <f>E934</f>
        <v>151902</v>
      </c>
      <c r="F933" s="455">
        <f t="shared" si="43"/>
        <v>100</v>
      </c>
      <c r="G933" s="71"/>
      <c r="H933" s="71"/>
      <c r="I933" s="62"/>
      <c r="J933" s="62"/>
      <c r="K933" s="62"/>
      <c r="L933" s="62"/>
      <c r="M933" s="62"/>
    </row>
    <row r="934" spans="1:13" ht="16.5" x14ac:dyDescent="0.3">
      <c r="A934" s="173">
        <v>63</v>
      </c>
      <c r="B934" s="174" t="s">
        <v>224</v>
      </c>
      <c r="C934" s="175" t="s">
        <v>225</v>
      </c>
      <c r="D934" s="391">
        <v>151902</v>
      </c>
      <c r="E934" s="392">
        <f>E935</f>
        <v>151902</v>
      </c>
      <c r="F934" s="456">
        <f t="shared" si="43"/>
        <v>100</v>
      </c>
      <c r="G934" s="71"/>
      <c r="H934" s="71"/>
      <c r="I934" s="62"/>
      <c r="J934" s="62"/>
      <c r="K934" s="62"/>
      <c r="L934" s="62"/>
      <c r="M934" s="62"/>
    </row>
    <row r="935" spans="1:13" ht="16.5" x14ac:dyDescent="0.3">
      <c r="A935" s="156"/>
      <c r="B935" s="157" t="s">
        <v>226</v>
      </c>
      <c r="C935" s="188" t="s">
        <v>227</v>
      </c>
      <c r="D935" s="393"/>
      <c r="E935" s="293">
        <v>151902</v>
      </c>
      <c r="F935" s="459"/>
      <c r="G935" s="62"/>
      <c r="H935" s="62"/>
      <c r="I935" s="62"/>
      <c r="J935" s="62"/>
      <c r="K935" s="62"/>
      <c r="L935" s="62"/>
      <c r="M935" s="62"/>
    </row>
    <row r="936" spans="1:13" ht="16.5" x14ac:dyDescent="0.3">
      <c r="A936" s="177"/>
      <c r="B936" s="427"/>
      <c r="C936" s="398"/>
      <c r="D936" s="396"/>
      <c r="E936" s="399"/>
      <c r="F936" s="459"/>
      <c r="G936" s="62"/>
      <c r="H936" s="62"/>
      <c r="I936" s="62"/>
      <c r="J936" s="62"/>
      <c r="K936" s="62"/>
      <c r="L936" s="62"/>
      <c r="M936" s="62"/>
    </row>
    <row r="937" spans="1:13" ht="16.5" x14ac:dyDescent="0.3">
      <c r="A937" s="402"/>
      <c r="B937" s="370" t="s">
        <v>384</v>
      </c>
      <c r="C937" s="403"/>
      <c r="D937" s="372">
        <f>D941</f>
        <v>48184</v>
      </c>
      <c r="E937" s="373">
        <f>E941</f>
        <v>48184</v>
      </c>
      <c r="F937" s="463">
        <f t="shared" si="43"/>
        <v>100</v>
      </c>
      <c r="G937" s="62"/>
      <c r="H937" s="62"/>
      <c r="I937" s="62"/>
      <c r="J937" s="62"/>
      <c r="K937" s="62"/>
      <c r="L937" s="62"/>
      <c r="M937" s="62"/>
    </row>
    <row r="938" spans="1:13" ht="16.5" x14ac:dyDescent="0.3">
      <c r="A938" s="374"/>
      <c r="B938" s="375"/>
      <c r="C938" s="376" t="s">
        <v>346</v>
      </c>
      <c r="D938" s="377"/>
      <c r="E938" s="378"/>
      <c r="F938" s="453"/>
      <c r="G938" s="62"/>
      <c r="H938" s="62"/>
      <c r="I938" s="62"/>
      <c r="J938" s="62"/>
      <c r="K938" s="62"/>
      <c r="L938" s="62"/>
      <c r="M938" s="62"/>
    </row>
    <row r="939" spans="1:13" ht="16.5" x14ac:dyDescent="0.3">
      <c r="A939" s="374"/>
      <c r="B939" s="375" t="s">
        <v>115</v>
      </c>
      <c r="C939" s="376" t="s">
        <v>116</v>
      </c>
      <c r="D939" s="377">
        <v>48184</v>
      </c>
      <c r="E939" s="378">
        <f>E944+E953</f>
        <v>48184</v>
      </c>
      <c r="F939" s="453">
        <f t="shared" si="43"/>
        <v>100</v>
      </c>
      <c r="G939" s="62"/>
      <c r="H939" s="62"/>
      <c r="I939" s="62"/>
      <c r="J939" s="62"/>
      <c r="K939" s="62"/>
      <c r="L939" s="62"/>
      <c r="M939" s="62"/>
    </row>
    <row r="940" spans="1:13" ht="16.5" x14ac:dyDescent="0.3">
      <c r="A940" s="177"/>
      <c r="B940" s="428"/>
      <c r="C940" s="398"/>
      <c r="D940" s="396"/>
      <c r="E940" s="399"/>
      <c r="F940" s="459"/>
      <c r="G940" s="62"/>
      <c r="H940" s="62"/>
      <c r="I940" s="62"/>
      <c r="J940" s="62"/>
      <c r="K940" s="62"/>
      <c r="L940" s="62"/>
      <c r="M940" s="62"/>
    </row>
    <row r="941" spans="1:13" ht="16.5" x14ac:dyDescent="0.3">
      <c r="A941" s="425"/>
      <c r="B941" s="426"/>
      <c r="C941" s="383" t="s">
        <v>645</v>
      </c>
      <c r="D941" s="384">
        <f>D942+D951</f>
        <v>48184</v>
      </c>
      <c r="E941" s="385">
        <f>E942+E951</f>
        <v>48184</v>
      </c>
      <c r="F941" s="464">
        <f t="shared" si="43"/>
        <v>100</v>
      </c>
      <c r="G941" s="62"/>
      <c r="H941" s="62"/>
      <c r="I941" s="62"/>
      <c r="J941" s="62"/>
      <c r="K941" s="62"/>
      <c r="L941" s="62"/>
      <c r="M941" s="62"/>
    </row>
    <row r="942" spans="1:13" ht="16.5" x14ac:dyDescent="0.3">
      <c r="A942" s="421"/>
      <c r="B942" s="322"/>
      <c r="C942" s="150" t="s">
        <v>646</v>
      </c>
      <c r="D942" s="364">
        <f>D945</f>
        <v>11184</v>
      </c>
      <c r="E942" s="406">
        <f>E945</f>
        <v>11184</v>
      </c>
      <c r="F942" s="459">
        <f t="shared" si="43"/>
        <v>100</v>
      </c>
      <c r="G942" s="62"/>
      <c r="H942" s="62"/>
      <c r="I942" s="62"/>
      <c r="J942" s="62"/>
      <c r="K942" s="62"/>
      <c r="L942" s="62"/>
      <c r="M942" s="62"/>
    </row>
    <row r="943" spans="1:13" ht="16.5" x14ac:dyDescent="0.3">
      <c r="A943" s="374"/>
      <c r="B943" s="375"/>
      <c r="C943" s="376" t="s">
        <v>346</v>
      </c>
      <c r="D943" s="377"/>
      <c r="E943" s="378"/>
      <c r="F943" s="453"/>
      <c r="G943" s="62"/>
      <c r="H943" s="62"/>
      <c r="I943" s="62"/>
      <c r="J943" s="62"/>
      <c r="K943" s="62"/>
      <c r="L943" s="62"/>
      <c r="M943" s="62"/>
    </row>
    <row r="944" spans="1:13" ht="16.5" x14ac:dyDescent="0.3">
      <c r="A944" s="374"/>
      <c r="B944" s="375" t="s">
        <v>115</v>
      </c>
      <c r="C944" s="376" t="s">
        <v>116</v>
      </c>
      <c r="D944" s="377">
        <v>11184</v>
      </c>
      <c r="E944" s="378">
        <f>E945</f>
        <v>11184</v>
      </c>
      <c r="F944" s="453">
        <f t="shared" si="43"/>
        <v>100</v>
      </c>
      <c r="G944" s="62"/>
      <c r="H944" s="62"/>
      <c r="I944" s="62"/>
      <c r="J944" s="62"/>
      <c r="K944" s="62"/>
      <c r="L944" s="62"/>
      <c r="M944" s="62"/>
    </row>
    <row r="945" spans="1:13" ht="16.5" x14ac:dyDescent="0.3">
      <c r="A945" s="165"/>
      <c r="B945" s="166" t="s">
        <v>11</v>
      </c>
      <c r="C945" s="167" t="s">
        <v>133</v>
      </c>
      <c r="D945" s="387">
        <f>D946</f>
        <v>11184</v>
      </c>
      <c r="E945" s="388">
        <f>E946</f>
        <v>11184</v>
      </c>
      <c r="F945" s="454">
        <f t="shared" si="43"/>
        <v>100</v>
      </c>
      <c r="G945" s="62"/>
      <c r="H945" s="62"/>
      <c r="I945" s="62"/>
      <c r="J945" s="62"/>
      <c r="K945" s="62"/>
      <c r="L945" s="62"/>
      <c r="M945" s="62"/>
    </row>
    <row r="946" spans="1:13" ht="16.5" x14ac:dyDescent="0.3">
      <c r="A946" s="169"/>
      <c r="B946" s="170" t="s">
        <v>150</v>
      </c>
      <c r="C946" s="171" t="s">
        <v>151</v>
      </c>
      <c r="D946" s="389">
        <f>D947+D949</f>
        <v>11184</v>
      </c>
      <c r="E946" s="390">
        <f>E947</f>
        <v>11184</v>
      </c>
      <c r="F946" s="455">
        <f t="shared" si="43"/>
        <v>100</v>
      </c>
      <c r="G946" s="62"/>
      <c r="H946" s="62"/>
      <c r="I946" s="62"/>
      <c r="J946" s="62"/>
      <c r="K946" s="62"/>
      <c r="L946" s="62"/>
      <c r="M946" s="62"/>
    </row>
    <row r="947" spans="1:13" ht="16.5" x14ac:dyDescent="0.3">
      <c r="A947" s="173">
        <v>64</v>
      </c>
      <c r="B947" s="174" t="s">
        <v>172</v>
      </c>
      <c r="C947" s="175" t="s">
        <v>173</v>
      </c>
      <c r="D947" s="391">
        <v>11184</v>
      </c>
      <c r="E947" s="392">
        <f>E948</f>
        <v>11184</v>
      </c>
      <c r="F947" s="456">
        <f t="shared" si="43"/>
        <v>100</v>
      </c>
      <c r="G947" s="62"/>
      <c r="H947" s="62"/>
      <c r="I947" s="62"/>
      <c r="J947" s="62"/>
      <c r="K947" s="62"/>
      <c r="L947" s="62"/>
      <c r="M947" s="62"/>
    </row>
    <row r="948" spans="1:13" ht="16.5" x14ac:dyDescent="0.3">
      <c r="A948" s="156"/>
      <c r="B948" s="157" t="s">
        <v>186</v>
      </c>
      <c r="C948" s="62" t="s">
        <v>187</v>
      </c>
      <c r="D948" s="393"/>
      <c r="E948" s="293">
        <v>11184</v>
      </c>
      <c r="F948" s="459"/>
      <c r="G948" s="62"/>
      <c r="H948" s="62"/>
      <c r="I948" s="62"/>
      <c r="J948" s="62"/>
      <c r="K948" s="62"/>
      <c r="L948" s="62"/>
      <c r="M948" s="62"/>
    </row>
    <row r="949" spans="1:13" ht="16.5" x14ac:dyDescent="0.3">
      <c r="A949" s="173">
        <v>65</v>
      </c>
      <c r="B949" s="174" t="s">
        <v>192</v>
      </c>
      <c r="C949" s="175" t="s">
        <v>193</v>
      </c>
      <c r="D949" s="391"/>
      <c r="E949" s="392">
        <v>0</v>
      </c>
      <c r="F949" s="456"/>
      <c r="G949" s="62"/>
      <c r="H949" s="62"/>
      <c r="I949" s="62"/>
      <c r="J949" s="62"/>
      <c r="K949" s="62"/>
      <c r="L949" s="62"/>
      <c r="M949" s="62"/>
    </row>
    <row r="950" spans="1:13" ht="16.5" x14ac:dyDescent="0.3">
      <c r="A950" s="180"/>
      <c r="B950" s="178"/>
      <c r="C950" s="126"/>
      <c r="D950" s="394"/>
      <c r="E950" s="395"/>
      <c r="F950" s="459"/>
      <c r="G950" s="62"/>
      <c r="H950" s="62"/>
      <c r="I950" s="62"/>
      <c r="J950" s="62"/>
      <c r="K950" s="62"/>
      <c r="L950" s="62"/>
      <c r="M950" s="62"/>
    </row>
    <row r="951" spans="1:13" ht="16.5" x14ac:dyDescent="0.3">
      <c r="A951" s="180"/>
      <c r="B951" s="178"/>
      <c r="C951" s="398" t="s">
        <v>647</v>
      </c>
      <c r="D951" s="396">
        <f>D954</f>
        <v>37000</v>
      </c>
      <c r="E951" s="399">
        <f>E954</f>
        <v>37000</v>
      </c>
      <c r="F951" s="459">
        <f t="shared" si="43"/>
        <v>100</v>
      </c>
      <c r="G951" s="62"/>
      <c r="H951" s="62"/>
      <c r="I951" s="62"/>
      <c r="J951" s="62"/>
      <c r="K951" s="62"/>
      <c r="L951" s="62"/>
      <c r="M951" s="62"/>
    </row>
    <row r="952" spans="1:13" ht="16.5" x14ac:dyDescent="0.3">
      <c r="A952" s="374"/>
      <c r="B952" s="375"/>
      <c r="C952" s="376" t="s">
        <v>346</v>
      </c>
      <c r="D952" s="377"/>
      <c r="E952" s="378"/>
      <c r="F952" s="453"/>
      <c r="G952" s="62"/>
      <c r="H952" s="62"/>
      <c r="I952" s="62"/>
      <c r="J952" s="62"/>
      <c r="K952" s="62"/>
      <c r="L952" s="62"/>
      <c r="M952" s="62"/>
    </row>
    <row r="953" spans="1:13" ht="16.5" x14ac:dyDescent="0.3">
      <c r="A953" s="374"/>
      <c r="B953" s="375" t="s">
        <v>115</v>
      </c>
      <c r="C953" s="376" t="s">
        <v>116</v>
      </c>
      <c r="D953" s="377">
        <v>37000</v>
      </c>
      <c r="E953" s="378">
        <v>37000</v>
      </c>
      <c r="F953" s="453">
        <f t="shared" si="43"/>
        <v>100</v>
      </c>
      <c r="G953" s="62"/>
      <c r="H953" s="62"/>
      <c r="I953" s="62"/>
      <c r="J953" s="62"/>
      <c r="K953" s="62"/>
      <c r="L953" s="62"/>
      <c r="M953" s="62"/>
    </row>
    <row r="954" spans="1:13" ht="16.5" x14ac:dyDescent="0.3">
      <c r="A954" s="429"/>
      <c r="B954" s="166" t="s">
        <v>11</v>
      </c>
      <c r="C954" s="430" t="s">
        <v>133</v>
      </c>
      <c r="D954" s="431">
        <f>D955</f>
        <v>37000</v>
      </c>
      <c r="E954" s="432">
        <f>E955</f>
        <v>37000</v>
      </c>
      <c r="F954" s="454">
        <f t="shared" si="43"/>
        <v>100</v>
      </c>
      <c r="G954" s="62"/>
      <c r="H954" s="62"/>
      <c r="I954" s="62"/>
      <c r="J954" s="62"/>
      <c r="K954" s="62"/>
      <c r="L954" s="62"/>
      <c r="M954" s="62"/>
    </row>
    <row r="955" spans="1:13" ht="16.5" x14ac:dyDescent="0.3">
      <c r="A955" s="169"/>
      <c r="B955" s="170" t="s">
        <v>236</v>
      </c>
      <c r="C955" s="171" t="s">
        <v>237</v>
      </c>
      <c r="D955" s="389">
        <f>D956</f>
        <v>37000</v>
      </c>
      <c r="E955" s="390">
        <f>E956</f>
        <v>37000</v>
      </c>
      <c r="F955" s="455">
        <f t="shared" si="43"/>
        <v>100</v>
      </c>
      <c r="G955" s="62"/>
      <c r="H955" s="62"/>
      <c r="I955" s="62"/>
      <c r="J955" s="62"/>
      <c r="K955" s="62"/>
      <c r="L955" s="62"/>
      <c r="M955" s="62"/>
    </row>
    <row r="956" spans="1:13" ht="16.5" x14ac:dyDescent="0.3">
      <c r="A956" s="173">
        <v>66</v>
      </c>
      <c r="B956" s="174" t="s">
        <v>238</v>
      </c>
      <c r="C956" s="175" t="s">
        <v>359</v>
      </c>
      <c r="D956" s="391">
        <v>37000</v>
      </c>
      <c r="E956" s="392">
        <f>E957</f>
        <v>37000</v>
      </c>
      <c r="F956" s="456">
        <f t="shared" si="43"/>
        <v>100</v>
      </c>
      <c r="G956" s="62"/>
      <c r="H956" s="62"/>
      <c r="I956" s="62"/>
      <c r="J956" s="62"/>
      <c r="K956" s="62"/>
      <c r="L956" s="62"/>
      <c r="M956" s="62"/>
    </row>
    <row r="957" spans="1:13" ht="16.5" x14ac:dyDescent="0.3">
      <c r="A957" s="156"/>
      <c r="B957" s="157" t="s">
        <v>240</v>
      </c>
      <c r="C957" s="188" t="s">
        <v>241</v>
      </c>
      <c r="D957" s="393"/>
      <c r="E957" s="293">
        <v>37000</v>
      </c>
      <c r="F957" s="459"/>
      <c r="G957" s="62"/>
      <c r="H957" s="62"/>
      <c r="I957" s="62"/>
      <c r="J957" s="62"/>
      <c r="K957" s="62"/>
      <c r="L957" s="62"/>
      <c r="M957" s="62"/>
    </row>
    <row r="958" spans="1:13" ht="16.5" x14ac:dyDescent="0.3">
      <c r="A958" s="180"/>
      <c r="B958" s="125"/>
      <c r="C958" s="126"/>
      <c r="D958" s="394"/>
      <c r="E958" s="395"/>
      <c r="F958" s="459"/>
      <c r="G958" s="62"/>
      <c r="H958" s="62"/>
      <c r="I958" s="62"/>
      <c r="J958" s="62"/>
      <c r="K958" s="62"/>
      <c r="L958" s="62"/>
      <c r="M958" s="62"/>
    </row>
    <row r="959" spans="1:13" ht="16.5" x14ac:dyDescent="0.3">
      <c r="A959" s="402"/>
      <c r="B959" s="370" t="s">
        <v>385</v>
      </c>
      <c r="C959" s="403"/>
      <c r="D959" s="372">
        <f>D963</f>
        <v>417500</v>
      </c>
      <c r="E959" s="373">
        <f>E963</f>
        <v>402500</v>
      </c>
      <c r="F959" s="463">
        <f t="shared" si="43"/>
        <v>96.407185628742525</v>
      </c>
      <c r="G959" s="62"/>
      <c r="H959" s="62"/>
      <c r="I959" s="62"/>
      <c r="J959" s="62"/>
      <c r="K959" s="62"/>
      <c r="L959" s="62"/>
      <c r="M959" s="62"/>
    </row>
    <row r="960" spans="1:13" ht="16.5" x14ac:dyDescent="0.3">
      <c r="A960" s="374"/>
      <c r="B960" s="375"/>
      <c r="C960" s="376" t="s">
        <v>346</v>
      </c>
      <c r="D960" s="377"/>
      <c r="E960" s="378"/>
      <c r="F960" s="453"/>
      <c r="G960" s="62"/>
      <c r="H960" s="62"/>
      <c r="I960" s="62"/>
      <c r="J960" s="62"/>
      <c r="K960" s="62"/>
      <c r="L960" s="62"/>
      <c r="M960" s="62"/>
    </row>
    <row r="961" spans="1:13" ht="16.5" x14ac:dyDescent="0.3">
      <c r="A961" s="374"/>
      <c r="B961" s="375" t="s">
        <v>115</v>
      </c>
      <c r="C961" s="376" t="s">
        <v>116</v>
      </c>
      <c r="D961" s="377">
        <v>417500</v>
      </c>
      <c r="E961" s="378">
        <v>402500</v>
      </c>
      <c r="F961" s="453">
        <f t="shared" si="43"/>
        <v>96.407185628742525</v>
      </c>
      <c r="G961" s="62"/>
      <c r="H961" s="62"/>
      <c r="I961" s="62"/>
      <c r="J961" s="62"/>
      <c r="K961" s="62"/>
      <c r="L961" s="62"/>
      <c r="M961" s="62"/>
    </row>
    <row r="962" spans="1:13" ht="16.5" x14ac:dyDescent="0.3">
      <c r="A962" s="177"/>
      <c r="B962" s="428"/>
      <c r="C962" s="398"/>
      <c r="D962" s="396"/>
      <c r="E962" s="399"/>
      <c r="F962" s="459"/>
      <c r="G962" s="62"/>
      <c r="H962" s="62"/>
      <c r="I962" s="62"/>
      <c r="J962" s="62"/>
      <c r="K962" s="62"/>
      <c r="L962" s="62"/>
      <c r="M962" s="62"/>
    </row>
    <row r="963" spans="1:13" ht="16.5" x14ac:dyDescent="0.3">
      <c r="A963" s="425"/>
      <c r="B963" s="426"/>
      <c r="C963" s="383" t="s">
        <v>648</v>
      </c>
      <c r="D963" s="384">
        <f>D964</f>
        <v>417500</v>
      </c>
      <c r="E963" s="385">
        <f>E964</f>
        <v>402500</v>
      </c>
      <c r="F963" s="464">
        <f t="shared" si="43"/>
        <v>96.407185628742525</v>
      </c>
      <c r="G963" s="62"/>
      <c r="H963" s="62"/>
      <c r="I963" s="62"/>
      <c r="J963" s="62"/>
      <c r="K963" s="62"/>
      <c r="L963" s="62"/>
      <c r="M963" s="62"/>
    </row>
    <row r="964" spans="1:13" ht="16.5" x14ac:dyDescent="0.3">
      <c r="A964" s="146"/>
      <c r="B964" s="433"/>
      <c r="C964" s="107" t="s">
        <v>649</v>
      </c>
      <c r="D964" s="364">
        <f>D967</f>
        <v>417500</v>
      </c>
      <c r="E964" s="406">
        <f>E967</f>
        <v>402500</v>
      </c>
      <c r="F964" s="459">
        <f t="shared" si="43"/>
        <v>96.407185628742525</v>
      </c>
      <c r="G964" s="62"/>
      <c r="H964" s="62"/>
      <c r="I964" s="62"/>
      <c r="J964" s="62"/>
      <c r="K964" s="62"/>
      <c r="L964" s="62"/>
      <c r="M964" s="62"/>
    </row>
    <row r="965" spans="1:13" ht="16.5" x14ac:dyDescent="0.3">
      <c r="A965" s="374"/>
      <c r="B965" s="375"/>
      <c r="C965" s="376" t="s">
        <v>346</v>
      </c>
      <c r="D965" s="377"/>
      <c r="E965" s="378"/>
      <c r="F965" s="453"/>
      <c r="G965" s="62"/>
      <c r="H965" s="62"/>
      <c r="I965" s="62"/>
      <c r="J965" s="62"/>
      <c r="K965" s="62"/>
      <c r="L965" s="62"/>
      <c r="M965" s="62"/>
    </row>
    <row r="966" spans="1:13" ht="16.5" x14ac:dyDescent="0.3">
      <c r="A966" s="374"/>
      <c r="B966" s="375" t="s">
        <v>115</v>
      </c>
      <c r="C966" s="376" t="s">
        <v>116</v>
      </c>
      <c r="D966" s="377">
        <v>417500</v>
      </c>
      <c r="E966" s="378">
        <v>402500</v>
      </c>
      <c r="F966" s="453">
        <f t="shared" si="43"/>
        <v>96.407185628742525</v>
      </c>
      <c r="G966" s="62"/>
      <c r="H966" s="62"/>
      <c r="I966" s="62"/>
      <c r="J966" s="62"/>
      <c r="K966" s="62"/>
      <c r="L966" s="62"/>
      <c r="M966" s="62"/>
    </row>
    <row r="967" spans="1:13" ht="16.5" x14ac:dyDescent="0.3">
      <c r="A967" s="429"/>
      <c r="B967" s="166" t="s">
        <v>11</v>
      </c>
      <c r="C967" s="434" t="s">
        <v>133</v>
      </c>
      <c r="D967" s="387">
        <f>D968</f>
        <v>417500</v>
      </c>
      <c r="E967" s="435">
        <f>E968</f>
        <v>402500</v>
      </c>
      <c r="F967" s="454">
        <f t="shared" si="43"/>
        <v>96.407185628742525</v>
      </c>
      <c r="G967" s="62"/>
      <c r="H967" s="62"/>
      <c r="I967" s="62"/>
      <c r="J967" s="62"/>
      <c r="K967" s="62"/>
      <c r="L967" s="62"/>
      <c r="M967" s="62"/>
    </row>
    <row r="968" spans="1:13" ht="16.5" x14ac:dyDescent="0.3">
      <c r="A968" s="169"/>
      <c r="B968" s="170" t="s">
        <v>236</v>
      </c>
      <c r="C968" s="171" t="s">
        <v>237</v>
      </c>
      <c r="D968" s="389">
        <f>D969</f>
        <v>417500</v>
      </c>
      <c r="E968" s="390">
        <f>E969</f>
        <v>402500</v>
      </c>
      <c r="F968" s="455">
        <f t="shared" si="43"/>
        <v>96.407185628742525</v>
      </c>
      <c r="G968" s="62"/>
      <c r="H968" s="62"/>
      <c r="I968" s="62"/>
      <c r="J968" s="62"/>
      <c r="K968" s="62"/>
      <c r="L968" s="62"/>
      <c r="M968" s="62"/>
    </row>
    <row r="969" spans="1:13" ht="16.5" x14ac:dyDescent="0.3">
      <c r="A969" s="436">
        <v>70</v>
      </c>
      <c r="B969" s="174" t="s">
        <v>238</v>
      </c>
      <c r="C969" s="175" t="s">
        <v>239</v>
      </c>
      <c r="D969" s="391">
        <v>417500</v>
      </c>
      <c r="E969" s="392">
        <f>E970</f>
        <v>402500</v>
      </c>
      <c r="F969" s="456">
        <f t="shared" si="43"/>
        <v>96.407185628742525</v>
      </c>
      <c r="G969" s="62"/>
      <c r="H969" s="62"/>
      <c r="I969" s="71"/>
      <c r="J969" s="62"/>
      <c r="K969" s="62"/>
      <c r="L969" s="62"/>
      <c r="M969" s="62"/>
    </row>
    <row r="970" spans="1:13" ht="16.5" x14ac:dyDescent="0.3">
      <c r="A970" s="437"/>
      <c r="B970" s="157" t="s">
        <v>240</v>
      </c>
      <c r="C970" s="188" t="s">
        <v>241</v>
      </c>
      <c r="D970" s="393"/>
      <c r="E970" s="293">
        <v>402500</v>
      </c>
      <c r="F970" s="459"/>
      <c r="G970" s="62"/>
      <c r="H970" s="62"/>
      <c r="I970" s="71"/>
      <c r="J970" s="62"/>
      <c r="K970" s="62"/>
      <c r="L970" s="62"/>
      <c r="M970" s="62"/>
    </row>
    <row r="971" spans="1:13" ht="16.5" x14ac:dyDescent="0.3">
      <c r="A971" s="180"/>
      <c r="B971" s="125"/>
      <c r="C971" s="126"/>
      <c r="D971" s="394"/>
      <c r="E971" s="395"/>
      <c r="F971" s="459"/>
      <c r="G971" s="62"/>
      <c r="H971" s="62"/>
      <c r="I971" s="71"/>
      <c r="J971" s="62"/>
      <c r="K971" s="62"/>
      <c r="L971" s="62"/>
      <c r="M971" s="62"/>
    </row>
    <row r="972" spans="1:13" ht="16.5" x14ac:dyDescent="0.3">
      <c r="A972" s="402"/>
      <c r="B972" s="370" t="s">
        <v>387</v>
      </c>
      <c r="C972" s="403"/>
      <c r="D972" s="372">
        <f>D978</f>
        <v>1510758</v>
      </c>
      <c r="E972" s="373">
        <f>E978</f>
        <v>1467836</v>
      </c>
      <c r="F972" s="463">
        <f t="shared" si="43"/>
        <v>97.158909633442278</v>
      </c>
      <c r="G972" s="62"/>
      <c r="H972" s="62"/>
      <c r="I972" s="71"/>
      <c r="J972" s="62"/>
      <c r="K972" s="62"/>
      <c r="L972" s="62"/>
      <c r="M972" s="62"/>
    </row>
    <row r="973" spans="1:13" ht="16.5" x14ac:dyDescent="0.3">
      <c r="A973" s="404"/>
      <c r="B973" s="405"/>
      <c r="C973" s="376" t="s">
        <v>346</v>
      </c>
      <c r="D973" s="377"/>
      <c r="E973" s="378"/>
      <c r="F973" s="453"/>
      <c r="G973" s="62"/>
      <c r="H973" s="62"/>
      <c r="I973" s="71"/>
      <c r="J973" s="62"/>
      <c r="K973" s="62"/>
      <c r="L973" s="62"/>
      <c r="M973" s="62"/>
    </row>
    <row r="974" spans="1:13" ht="16.5" x14ac:dyDescent="0.3">
      <c r="A974" s="404"/>
      <c r="B974" s="375" t="s">
        <v>115</v>
      </c>
      <c r="C974" s="376" t="s">
        <v>116</v>
      </c>
      <c r="D974" s="377">
        <v>1460463</v>
      </c>
      <c r="E974" s="378">
        <f>E981+E991+E999</f>
        <v>1414973</v>
      </c>
      <c r="F974" s="453">
        <f t="shared" si="43"/>
        <v>96.885234340068877</v>
      </c>
      <c r="G974" s="62"/>
      <c r="H974" s="62"/>
      <c r="I974" s="71"/>
      <c r="J974" s="62"/>
      <c r="K974" s="62"/>
      <c r="L974" s="62"/>
      <c r="M974" s="62"/>
    </row>
    <row r="975" spans="1:13" ht="16.5" x14ac:dyDescent="0.3">
      <c r="A975" s="404"/>
      <c r="B975" s="375" t="s">
        <v>123</v>
      </c>
      <c r="C975" s="376" t="s">
        <v>124</v>
      </c>
      <c r="D975" s="377">
        <v>20932</v>
      </c>
      <c r="E975" s="378">
        <f>E1007+E982</f>
        <v>15750</v>
      </c>
      <c r="F975" s="453">
        <f t="shared" si="43"/>
        <v>75.243646092107781</v>
      </c>
      <c r="G975" s="62"/>
      <c r="H975" s="62"/>
      <c r="I975" s="71"/>
      <c r="J975" s="62"/>
      <c r="K975" s="62"/>
      <c r="L975" s="62"/>
      <c r="M975" s="62"/>
    </row>
    <row r="976" spans="1:13" ht="16.5" x14ac:dyDescent="0.3">
      <c r="A976" s="404"/>
      <c r="B976" s="375" t="s">
        <v>395</v>
      </c>
      <c r="C976" s="376" t="s">
        <v>402</v>
      </c>
      <c r="D976" s="377">
        <v>29363</v>
      </c>
      <c r="E976" s="378">
        <f>E1008</f>
        <v>37113</v>
      </c>
      <c r="F976" s="453">
        <f t="shared" si="43"/>
        <v>126.39376085549843</v>
      </c>
      <c r="G976" s="62"/>
      <c r="H976" s="62"/>
      <c r="I976" s="71"/>
      <c r="J976" s="62"/>
      <c r="K976" s="62"/>
      <c r="L976" s="62"/>
      <c r="M976" s="62"/>
    </row>
    <row r="977" spans="1:13" ht="16.5" x14ac:dyDescent="0.3">
      <c r="A977" s="191"/>
      <c r="B977" s="379"/>
      <c r="C977" s="208"/>
      <c r="D977" s="380"/>
      <c r="E977" s="381"/>
      <c r="F977" s="459"/>
      <c r="G977" s="62"/>
      <c r="H977" s="62"/>
      <c r="I977" s="71"/>
      <c r="J977" s="62"/>
      <c r="K977" s="62"/>
      <c r="L977" s="62"/>
      <c r="M977" s="62"/>
    </row>
    <row r="978" spans="1:13" ht="16.5" x14ac:dyDescent="0.3">
      <c r="A978" s="425"/>
      <c r="B978" s="426"/>
      <c r="C978" s="383" t="s">
        <v>650</v>
      </c>
      <c r="D978" s="384">
        <f>D979+D989++D997+D1005</f>
        <v>1510758</v>
      </c>
      <c r="E978" s="385">
        <f>E979+E989+E997+E1005</f>
        <v>1467836</v>
      </c>
      <c r="F978" s="464">
        <f t="shared" si="43"/>
        <v>97.158909633442278</v>
      </c>
      <c r="G978" s="62"/>
      <c r="H978" s="62"/>
      <c r="I978" s="71"/>
      <c r="J978" s="62"/>
      <c r="K978" s="62"/>
      <c r="L978" s="62"/>
      <c r="M978" s="62"/>
    </row>
    <row r="979" spans="1:13" ht="16.5" x14ac:dyDescent="0.3">
      <c r="A979" s="421"/>
      <c r="B979" s="322"/>
      <c r="C979" s="150" t="s">
        <v>651</v>
      </c>
      <c r="D979" s="364">
        <f>D983</f>
        <v>1355463</v>
      </c>
      <c r="E979" s="406">
        <f>E983</f>
        <v>1321973</v>
      </c>
      <c r="F979" s="459">
        <f t="shared" si="43"/>
        <v>97.529257530452696</v>
      </c>
      <c r="G979" s="62"/>
      <c r="H979" s="62"/>
      <c r="I979" s="71"/>
      <c r="J979" s="62"/>
      <c r="K979" s="62"/>
      <c r="L979" s="62"/>
      <c r="M979" s="62"/>
    </row>
    <row r="980" spans="1:13" ht="16.5" x14ac:dyDescent="0.3">
      <c r="A980" s="404"/>
      <c r="B980" s="405"/>
      <c r="C980" s="376" t="s">
        <v>346</v>
      </c>
      <c r="D980" s="377"/>
      <c r="E980" s="378"/>
      <c r="F980" s="453"/>
      <c r="G980" s="62"/>
      <c r="H980" s="62"/>
      <c r="I980" s="71"/>
      <c r="J980" s="62"/>
      <c r="K980" s="62"/>
      <c r="L980" s="62"/>
      <c r="M980" s="62"/>
    </row>
    <row r="981" spans="1:13" ht="16.5" x14ac:dyDescent="0.3">
      <c r="A981" s="404"/>
      <c r="B981" s="375" t="s">
        <v>115</v>
      </c>
      <c r="C981" s="376" t="s">
        <v>116</v>
      </c>
      <c r="D981" s="377">
        <v>1339713</v>
      </c>
      <c r="E981" s="378">
        <v>1306223</v>
      </c>
      <c r="F981" s="453">
        <f t="shared" si="43"/>
        <v>97.500210866058623</v>
      </c>
      <c r="G981" s="62"/>
      <c r="H981" s="62"/>
      <c r="I981" s="62"/>
      <c r="J981" s="62"/>
      <c r="K981" s="62"/>
      <c r="L981" s="62"/>
      <c r="M981" s="62"/>
    </row>
    <row r="982" spans="1:13" ht="16.5" x14ac:dyDescent="0.3">
      <c r="A982" s="404"/>
      <c r="B982" s="375" t="s">
        <v>123</v>
      </c>
      <c r="C982" s="376" t="s">
        <v>124</v>
      </c>
      <c r="D982" s="377">
        <v>15750</v>
      </c>
      <c r="E982" s="378">
        <v>15750</v>
      </c>
      <c r="F982" s="453">
        <f t="shared" si="43"/>
        <v>100</v>
      </c>
      <c r="G982" s="62"/>
      <c r="H982" s="62"/>
      <c r="I982" s="62"/>
      <c r="J982" s="62"/>
      <c r="K982" s="62"/>
      <c r="L982" s="62"/>
      <c r="M982" s="62"/>
    </row>
    <row r="983" spans="1:13" ht="16.5" x14ac:dyDescent="0.3">
      <c r="A983" s="165"/>
      <c r="B983" s="166" t="s">
        <v>11</v>
      </c>
      <c r="C983" s="167" t="s">
        <v>133</v>
      </c>
      <c r="D983" s="387">
        <f>D984</f>
        <v>1355463</v>
      </c>
      <c r="E983" s="388">
        <f>E984</f>
        <v>1321973</v>
      </c>
      <c r="F983" s="454">
        <f t="shared" si="43"/>
        <v>97.529257530452696</v>
      </c>
      <c r="G983" s="62"/>
      <c r="H983" s="62"/>
      <c r="I983" s="62"/>
      <c r="J983" s="62"/>
      <c r="K983" s="62"/>
      <c r="L983" s="62"/>
      <c r="M983" s="62"/>
    </row>
    <row r="984" spans="1:13" ht="16.5" x14ac:dyDescent="0.3">
      <c r="A984" s="204"/>
      <c r="B984" s="170" t="s">
        <v>228</v>
      </c>
      <c r="C984" s="190" t="s">
        <v>386</v>
      </c>
      <c r="D984" s="172">
        <f>D985</f>
        <v>1355463</v>
      </c>
      <c r="E984" s="465">
        <f>E985</f>
        <v>1321973</v>
      </c>
      <c r="F984" s="455">
        <f t="shared" ref="F984:F1043" si="44">E984/D984*100</f>
        <v>97.529257530452696</v>
      </c>
      <c r="G984" s="62"/>
      <c r="H984" s="62"/>
      <c r="I984" s="62"/>
      <c r="J984" s="62"/>
      <c r="K984" s="62"/>
      <c r="L984" s="62"/>
      <c r="M984" s="62"/>
    </row>
    <row r="985" spans="1:13" ht="16.5" x14ac:dyDescent="0.3">
      <c r="A985" s="173">
        <v>71</v>
      </c>
      <c r="B985" s="174" t="s">
        <v>230</v>
      </c>
      <c r="C985" s="175" t="s">
        <v>231</v>
      </c>
      <c r="D985" s="391">
        <v>1355463</v>
      </c>
      <c r="E985" s="392">
        <f>E986+E987</f>
        <v>1321973</v>
      </c>
      <c r="F985" s="456">
        <f t="shared" si="44"/>
        <v>97.529257530452696</v>
      </c>
      <c r="G985" s="62"/>
      <c r="H985" s="62"/>
      <c r="I985" s="62"/>
      <c r="J985" s="62"/>
      <c r="K985" s="62"/>
      <c r="L985" s="62"/>
      <c r="M985" s="62"/>
    </row>
    <row r="986" spans="1:13" ht="16.5" x14ac:dyDescent="0.3">
      <c r="A986" s="156"/>
      <c r="B986" s="157" t="s">
        <v>232</v>
      </c>
      <c r="C986" s="188" t="s">
        <v>388</v>
      </c>
      <c r="D986" s="393"/>
      <c r="E986" s="293">
        <v>1016464</v>
      </c>
      <c r="F986" s="459"/>
      <c r="G986" s="62"/>
      <c r="H986" s="62"/>
      <c r="I986" s="62"/>
      <c r="J986" s="62"/>
      <c r="K986" s="62"/>
      <c r="L986" s="62"/>
      <c r="M986" s="62"/>
    </row>
    <row r="987" spans="1:13" ht="16.5" x14ac:dyDescent="0.3">
      <c r="A987" s="156"/>
      <c r="B987" s="157" t="s">
        <v>234</v>
      </c>
      <c r="C987" s="188" t="s">
        <v>389</v>
      </c>
      <c r="D987" s="393"/>
      <c r="E987" s="293">
        <v>305509</v>
      </c>
      <c r="F987" s="459"/>
      <c r="G987" s="62"/>
      <c r="H987" s="62"/>
      <c r="I987" s="62"/>
      <c r="J987" s="62"/>
      <c r="K987" s="62"/>
      <c r="L987" s="62"/>
      <c r="M987" s="62"/>
    </row>
    <row r="988" spans="1:13" ht="16.5" x14ac:dyDescent="0.3">
      <c r="A988" s="180"/>
      <c r="B988" s="178"/>
      <c r="C988" s="126"/>
      <c r="D988" s="394"/>
      <c r="E988" s="395"/>
      <c r="F988" s="459"/>
      <c r="G988" s="62"/>
      <c r="H988" s="62"/>
      <c r="I988" s="62"/>
      <c r="J988" s="62"/>
      <c r="K988" s="62"/>
      <c r="L988" s="62"/>
      <c r="M988" s="62"/>
    </row>
    <row r="989" spans="1:13" ht="16.5" x14ac:dyDescent="0.3">
      <c r="A989" s="180"/>
      <c r="B989" s="438"/>
      <c r="C989" s="398" t="s">
        <v>652</v>
      </c>
      <c r="D989" s="396">
        <f>D992</f>
        <v>100750</v>
      </c>
      <c r="E989" s="399">
        <f>E992</f>
        <v>88750</v>
      </c>
      <c r="F989" s="459">
        <f t="shared" si="44"/>
        <v>88.08933002481389</v>
      </c>
      <c r="G989" s="71"/>
      <c r="H989" s="71"/>
      <c r="I989" s="62"/>
      <c r="J989" s="62"/>
      <c r="K989" s="62"/>
      <c r="L989" s="62"/>
      <c r="M989" s="62"/>
    </row>
    <row r="990" spans="1:13" ht="16.5" x14ac:dyDescent="0.3">
      <c r="A990" s="404"/>
      <c r="B990" s="405"/>
      <c r="C990" s="376" t="s">
        <v>346</v>
      </c>
      <c r="D990" s="377"/>
      <c r="E990" s="378"/>
      <c r="F990" s="453"/>
      <c r="G990" s="71"/>
      <c r="H990" s="71"/>
      <c r="I990" s="62"/>
      <c r="J990" s="62"/>
      <c r="K990" s="62"/>
      <c r="L990" s="62"/>
      <c r="M990" s="62"/>
    </row>
    <row r="991" spans="1:13" ht="16.5" x14ac:dyDescent="0.3">
      <c r="A991" s="404"/>
      <c r="B991" s="375" t="s">
        <v>115</v>
      </c>
      <c r="C991" s="376" t="s">
        <v>116</v>
      </c>
      <c r="D991" s="377">
        <v>100750</v>
      </c>
      <c r="E991" s="378">
        <v>88750</v>
      </c>
      <c r="F991" s="453">
        <f t="shared" si="44"/>
        <v>88.08933002481389</v>
      </c>
      <c r="G991" s="71"/>
      <c r="H991" s="71"/>
      <c r="I991" s="62"/>
      <c r="J991" s="62"/>
      <c r="K991" s="62"/>
      <c r="L991" s="62"/>
      <c r="M991" s="62"/>
    </row>
    <row r="992" spans="1:13" ht="16.5" x14ac:dyDescent="0.3">
      <c r="A992" s="226"/>
      <c r="B992" s="439">
        <v>3</v>
      </c>
      <c r="C992" s="167" t="s">
        <v>133</v>
      </c>
      <c r="D992" s="387">
        <f>D993</f>
        <v>100750</v>
      </c>
      <c r="E992" s="388">
        <f>E993</f>
        <v>88750</v>
      </c>
      <c r="F992" s="454">
        <f t="shared" si="44"/>
        <v>88.08933002481389</v>
      </c>
      <c r="G992" s="71"/>
      <c r="H992" s="71"/>
      <c r="I992" s="62"/>
      <c r="J992" s="62"/>
      <c r="K992" s="62"/>
      <c r="L992" s="62"/>
      <c r="M992" s="62"/>
    </row>
    <row r="993" spans="1:13" ht="16.5" x14ac:dyDescent="0.3">
      <c r="A993" s="169"/>
      <c r="B993" s="170" t="s">
        <v>236</v>
      </c>
      <c r="C993" s="171" t="s">
        <v>237</v>
      </c>
      <c r="D993" s="389">
        <f>D994</f>
        <v>100750</v>
      </c>
      <c r="E993" s="390">
        <f>E994</f>
        <v>88750</v>
      </c>
      <c r="F993" s="455">
        <f t="shared" si="44"/>
        <v>88.08933002481389</v>
      </c>
      <c r="G993" s="71"/>
      <c r="H993" s="71"/>
      <c r="I993" s="62"/>
      <c r="J993" s="62"/>
      <c r="K993" s="62"/>
      <c r="L993" s="62"/>
      <c r="M993" s="62"/>
    </row>
    <row r="994" spans="1:13" ht="16.5" x14ac:dyDescent="0.3">
      <c r="A994" s="173">
        <v>73</v>
      </c>
      <c r="B994" s="174" t="s">
        <v>238</v>
      </c>
      <c r="C994" s="175" t="s">
        <v>359</v>
      </c>
      <c r="D994" s="391">
        <v>100750</v>
      </c>
      <c r="E994" s="392">
        <f>E995</f>
        <v>88750</v>
      </c>
      <c r="F994" s="456">
        <f t="shared" si="44"/>
        <v>88.08933002481389</v>
      </c>
      <c r="G994" s="71"/>
      <c r="H994" s="71"/>
      <c r="I994" s="62"/>
      <c r="J994" s="62"/>
      <c r="K994" s="62"/>
      <c r="L994" s="62"/>
      <c r="M994" s="62"/>
    </row>
    <row r="995" spans="1:13" ht="16.5" x14ac:dyDescent="0.3">
      <c r="A995" s="156"/>
      <c r="B995" s="157" t="s">
        <v>240</v>
      </c>
      <c r="C995" s="188" t="s">
        <v>241</v>
      </c>
      <c r="D995" s="393"/>
      <c r="E995" s="293">
        <v>88750</v>
      </c>
      <c r="F995" s="459"/>
      <c r="G995" s="71"/>
      <c r="H995" s="71"/>
      <c r="I995" s="62"/>
      <c r="J995" s="62"/>
      <c r="K995" s="62"/>
      <c r="L995" s="62"/>
      <c r="M995" s="62"/>
    </row>
    <row r="996" spans="1:13" ht="14.25" customHeight="1" x14ac:dyDescent="0.3">
      <c r="A996" s="156"/>
      <c r="B996" s="157"/>
      <c r="C996" s="188"/>
      <c r="D996" s="393"/>
      <c r="E996" s="293"/>
      <c r="F996" s="459"/>
      <c r="G996" s="71"/>
      <c r="H996" s="71"/>
      <c r="I996" s="62"/>
      <c r="J996" s="62"/>
      <c r="K996" s="62"/>
      <c r="L996" s="62"/>
      <c r="M996" s="62"/>
    </row>
    <row r="997" spans="1:13" ht="14.25" customHeight="1" x14ac:dyDescent="0.3">
      <c r="A997" s="53"/>
      <c r="B997" s="54"/>
      <c r="C997" s="32" t="s">
        <v>595</v>
      </c>
      <c r="D997" s="55">
        <v>20000</v>
      </c>
      <c r="E997" s="33">
        <f>E1000</f>
        <v>20000</v>
      </c>
      <c r="F997" s="459">
        <f t="shared" si="44"/>
        <v>100</v>
      </c>
      <c r="G997" s="71"/>
      <c r="H997" s="71"/>
      <c r="I997" s="62"/>
      <c r="J997" s="62"/>
      <c r="K997" s="62"/>
      <c r="L997" s="62"/>
      <c r="M997" s="62"/>
    </row>
    <row r="998" spans="1:13" ht="14.25" customHeight="1" x14ac:dyDescent="0.3">
      <c r="A998" s="404"/>
      <c r="B998" s="405"/>
      <c r="C998" s="376" t="s">
        <v>346</v>
      </c>
      <c r="D998" s="377"/>
      <c r="E998" s="378"/>
      <c r="F998" s="453"/>
      <c r="G998" s="71"/>
      <c r="H998" s="71"/>
      <c r="I998" s="62"/>
      <c r="J998" s="62"/>
      <c r="K998" s="62"/>
      <c r="L998" s="62"/>
      <c r="M998" s="62"/>
    </row>
    <row r="999" spans="1:13" ht="14.25" customHeight="1" x14ac:dyDescent="0.3">
      <c r="A999" s="404"/>
      <c r="B999" s="375" t="s">
        <v>115</v>
      </c>
      <c r="C999" s="376" t="s">
        <v>116</v>
      </c>
      <c r="D999" s="377">
        <v>20000</v>
      </c>
      <c r="E999" s="378">
        <v>20000</v>
      </c>
      <c r="F999" s="453">
        <f t="shared" si="44"/>
        <v>100</v>
      </c>
      <c r="G999" s="71"/>
      <c r="H999" s="71"/>
      <c r="I999" s="62"/>
      <c r="J999" s="62"/>
      <c r="K999" s="62"/>
      <c r="L999" s="62"/>
      <c r="M999" s="62"/>
    </row>
    <row r="1000" spans="1:13" ht="14.25" customHeight="1" x14ac:dyDescent="0.3">
      <c r="A1000" s="35"/>
      <c r="B1000" s="36" t="s">
        <v>11</v>
      </c>
      <c r="C1000" s="58" t="s">
        <v>596</v>
      </c>
      <c r="D1000" s="38">
        <v>20000</v>
      </c>
      <c r="E1000" s="38">
        <f>E1001</f>
        <v>20000</v>
      </c>
      <c r="F1000" s="454">
        <f t="shared" si="44"/>
        <v>100</v>
      </c>
      <c r="G1000" s="71"/>
      <c r="H1000" s="71"/>
      <c r="I1000" s="62"/>
      <c r="J1000" s="62"/>
      <c r="K1000" s="62"/>
      <c r="L1000" s="62"/>
      <c r="M1000" s="62"/>
    </row>
    <row r="1001" spans="1:13" ht="16.5" x14ac:dyDescent="0.3">
      <c r="A1001" s="39"/>
      <c r="B1001" s="40" t="s">
        <v>221</v>
      </c>
      <c r="C1001" s="59" t="s">
        <v>383</v>
      </c>
      <c r="D1001" s="42">
        <v>20000</v>
      </c>
      <c r="E1001" s="42">
        <f>E1002</f>
        <v>20000</v>
      </c>
      <c r="F1001" s="455">
        <f t="shared" si="44"/>
        <v>100</v>
      </c>
      <c r="G1001" s="71"/>
      <c r="H1001" s="71"/>
      <c r="I1001" s="62"/>
      <c r="J1001" s="62"/>
      <c r="K1001" s="62"/>
      <c r="L1001" s="62"/>
      <c r="M1001" s="62"/>
    </row>
    <row r="1002" spans="1:13" ht="16.5" x14ac:dyDescent="0.3">
      <c r="A1002" s="44"/>
      <c r="B1002" s="45" t="s">
        <v>224</v>
      </c>
      <c r="C1002" s="61" t="s">
        <v>225</v>
      </c>
      <c r="D1002" s="46">
        <v>20000</v>
      </c>
      <c r="E1002" s="46">
        <f>E1003</f>
        <v>20000</v>
      </c>
      <c r="F1002" s="456">
        <f t="shared" si="44"/>
        <v>100</v>
      </c>
      <c r="G1002" s="71"/>
      <c r="H1002" s="71"/>
      <c r="I1002" s="62"/>
      <c r="J1002" s="62"/>
      <c r="K1002" s="62"/>
      <c r="L1002" s="62"/>
      <c r="M1002" s="62"/>
    </row>
    <row r="1003" spans="1:13" ht="16.5" x14ac:dyDescent="0.3">
      <c r="A1003" s="30"/>
      <c r="B1003" s="31" t="s">
        <v>226</v>
      </c>
      <c r="C1003" s="466" t="s">
        <v>227</v>
      </c>
      <c r="D1003" s="34"/>
      <c r="E1003" s="34">
        <v>20000</v>
      </c>
      <c r="F1003" s="160"/>
      <c r="G1003" s="71"/>
      <c r="H1003" s="71"/>
      <c r="I1003" s="62"/>
      <c r="J1003" s="62"/>
      <c r="K1003" s="62"/>
      <c r="L1003" s="62"/>
      <c r="M1003" s="62"/>
    </row>
    <row r="1004" spans="1:13" ht="16.5" x14ac:dyDescent="0.3">
      <c r="A1004" s="30"/>
      <c r="B1004" s="31"/>
      <c r="C1004" s="56"/>
      <c r="D1004" s="34"/>
      <c r="E1004" s="34"/>
      <c r="F1004" s="459"/>
      <c r="G1004" s="71"/>
      <c r="H1004" s="71"/>
      <c r="I1004" s="62"/>
      <c r="J1004" s="62"/>
      <c r="K1004" s="62"/>
      <c r="L1004" s="62"/>
      <c r="M1004" s="62"/>
    </row>
    <row r="1005" spans="1:13" ht="16.5" x14ac:dyDescent="0.3">
      <c r="A1005" s="30"/>
      <c r="B1005" s="31"/>
      <c r="C1005" s="57" t="s">
        <v>597</v>
      </c>
      <c r="D1005" s="33">
        <f>D1009</f>
        <v>34545</v>
      </c>
      <c r="E1005" s="33">
        <f>E1009</f>
        <v>37113</v>
      </c>
      <c r="F1005" s="459">
        <f t="shared" si="44"/>
        <v>107.43378202344766</v>
      </c>
      <c r="G1005" s="71"/>
      <c r="H1005" s="71"/>
      <c r="I1005" s="62"/>
      <c r="J1005" s="62"/>
      <c r="K1005" s="62"/>
      <c r="L1005" s="62"/>
      <c r="M1005" s="62"/>
    </row>
    <row r="1006" spans="1:13" ht="16.5" x14ac:dyDescent="0.3">
      <c r="A1006" s="404"/>
      <c r="B1006" s="405"/>
      <c r="C1006" s="376" t="s">
        <v>346</v>
      </c>
      <c r="D1006" s="377"/>
      <c r="E1006" s="378"/>
      <c r="F1006" s="453"/>
      <c r="G1006" s="71"/>
      <c r="H1006" s="71"/>
      <c r="I1006" s="62"/>
      <c r="J1006" s="62"/>
      <c r="K1006" s="62"/>
      <c r="L1006" s="62"/>
      <c r="M1006" s="62"/>
    </row>
    <row r="1007" spans="1:13" ht="16.5" x14ac:dyDescent="0.3">
      <c r="A1007" s="404"/>
      <c r="B1007" s="375" t="s">
        <v>123</v>
      </c>
      <c r="C1007" s="376" t="s">
        <v>124</v>
      </c>
      <c r="D1007" s="377">
        <v>5182</v>
      </c>
      <c r="E1007" s="378">
        <v>0</v>
      </c>
      <c r="F1007" s="453">
        <f t="shared" si="44"/>
        <v>0</v>
      </c>
      <c r="G1007" s="71"/>
      <c r="H1007" s="71"/>
      <c r="I1007" s="62"/>
      <c r="J1007" s="62"/>
      <c r="K1007" s="62"/>
      <c r="L1007" s="62"/>
      <c r="M1007" s="62"/>
    </row>
    <row r="1008" spans="1:13" ht="16.5" x14ac:dyDescent="0.3">
      <c r="A1008" s="404"/>
      <c r="B1008" s="375" t="s">
        <v>395</v>
      </c>
      <c r="C1008" s="376" t="s">
        <v>402</v>
      </c>
      <c r="D1008" s="377">
        <v>29363</v>
      </c>
      <c r="E1008" s="378">
        <v>37113</v>
      </c>
      <c r="F1008" s="453">
        <f t="shared" si="44"/>
        <v>126.39376085549843</v>
      </c>
      <c r="G1008" s="71"/>
      <c r="H1008" s="71"/>
      <c r="I1008" s="62"/>
      <c r="J1008" s="62"/>
      <c r="K1008" s="62"/>
      <c r="L1008" s="62"/>
      <c r="M1008" s="62"/>
    </row>
    <row r="1009" spans="1:13" ht="16.5" x14ac:dyDescent="0.3">
      <c r="A1009" s="35"/>
      <c r="B1009" s="36" t="s">
        <v>11</v>
      </c>
      <c r="C1009" s="37" t="s">
        <v>133</v>
      </c>
      <c r="D1009" s="38">
        <f>D1013</f>
        <v>34545</v>
      </c>
      <c r="E1009" s="38">
        <f>E1010+E1013</f>
        <v>37113</v>
      </c>
      <c r="F1009" s="454">
        <f t="shared" si="44"/>
        <v>107.43378202344766</v>
      </c>
      <c r="G1009" s="71"/>
      <c r="H1009" s="71"/>
      <c r="I1009" s="62"/>
      <c r="J1009" s="62"/>
      <c r="K1009" s="62"/>
      <c r="L1009" s="62"/>
      <c r="M1009" s="62"/>
    </row>
    <row r="1010" spans="1:13" ht="16.5" x14ac:dyDescent="0.3">
      <c r="A1010" s="39"/>
      <c r="B1010" s="40" t="s">
        <v>117</v>
      </c>
      <c r="C1010" s="41" t="s">
        <v>656</v>
      </c>
      <c r="D1010" s="42">
        <v>0</v>
      </c>
      <c r="E1010" s="43">
        <f>E1011</f>
        <v>7500</v>
      </c>
      <c r="F1010" s="455" t="s">
        <v>439</v>
      </c>
      <c r="G1010" s="71"/>
      <c r="H1010" s="71"/>
      <c r="I1010" s="62"/>
      <c r="J1010" s="62"/>
      <c r="K1010" s="62"/>
      <c r="L1010" s="62"/>
      <c r="M1010" s="62"/>
    </row>
    <row r="1011" spans="1:13" ht="16.5" x14ac:dyDescent="0.3">
      <c r="A1011" s="44"/>
      <c r="B1011" s="45" t="s">
        <v>139</v>
      </c>
      <c r="C1011" s="48" t="s">
        <v>657</v>
      </c>
      <c r="D1011" s="46">
        <v>0</v>
      </c>
      <c r="E1011" s="46">
        <f>E1012</f>
        <v>7500</v>
      </c>
      <c r="F1011" s="456" t="s">
        <v>439</v>
      </c>
      <c r="G1011" s="71"/>
      <c r="H1011" s="71"/>
      <c r="I1011" s="62"/>
      <c r="J1011" s="62"/>
      <c r="K1011" s="62"/>
      <c r="L1011" s="62"/>
      <c r="M1011" s="62"/>
    </row>
    <row r="1012" spans="1:13" ht="16.5" x14ac:dyDescent="0.3">
      <c r="A1012" s="30"/>
      <c r="B1012" s="31" t="s">
        <v>141</v>
      </c>
      <c r="C1012" s="47" t="s">
        <v>657</v>
      </c>
      <c r="D1012" s="34"/>
      <c r="E1012" s="34">
        <v>7500</v>
      </c>
      <c r="F1012" s="160"/>
      <c r="G1012" s="71"/>
      <c r="H1012" s="71"/>
      <c r="I1012" s="62"/>
      <c r="J1012" s="62"/>
      <c r="K1012" s="62"/>
      <c r="L1012" s="62"/>
      <c r="M1012" s="62"/>
    </row>
    <row r="1013" spans="1:13" ht="16.5" x14ac:dyDescent="0.3">
      <c r="A1013" s="39"/>
      <c r="B1013" s="40" t="s">
        <v>150</v>
      </c>
      <c r="C1013" s="60" t="s">
        <v>292</v>
      </c>
      <c r="D1013" s="42">
        <f>D1014+D1018+D1016</f>
        <v>34545</v>
      </c>
      <c r="E1013" s="42">
        <f>E1014+E1016+E1018</f>
        <v>29613</v>
      </c>
      <c r="F1013" s="455">
        <f t="shared" si="44"/>
        <v>85.722970039079456</v>
      </c>
      <c r="G1013" s="71"/>
      <c r="H1013" s="71"/>
      <c r="I1013" s="62"/>
      <c r="J1013" s="62"/>
      <c r="K1013" s="62"/>
      <c r="L1013" s="62"/>
      <c r="M1013" s="62"/>
    </row>
    <row r="1014" spans="1:13" ht="16.5" x14ac:dyDescent="0.3">
      <c r="A1014" s="44"/>
      <c r="B1014" s="45" t="s">
        <v>152</v>
      </c>
      <c r="C1014" s="48" t="s">
        <v>153</v>
      </c>
      <c r="D1014" s="46">
        <v>20000</v>
      </c>
      <c r="E1014" s="46">
        <f>E1015</f>
        <v>13500</v>
      </c>
      <c r="F1014" s="456">
        <f t="shared" si="44"/>
        <v>67.5</v>
      </c>
      <c r="G1014" s="71"/>
      <c r="H1014" s="71"/>
      <c r="I1014" s="62"/>
      <c r="J1014" s="62"/>
      <c r="K1014" s="62"/>
      <c r="L1014" s="62"/>
      <c r="M1014" s="62"/>
    </row>
    <row r="1015" spans="1:13" s="5" customFormat="1" ht="16.5" x14ac:dyDescent="0.3">
      <c r="A1015" s="30"/>
      <c r="B1015" s="31" t="s">
        <v>158</v>
      </c>
      <c r="C1015" s="47" t="s">
        <v>659</v>
      </c>
      <c r="D1015" s="34"/>
      <c r="E1015" s="34">
        <v>13500</v>
      </c>
      <c r="F1015" s="160"/>
      <c r="G1015" s="323"/>
      <c r="H1015" s="323"/>
      <c r="I1015" s="189"/>
      <c r="J1015" s="189"/>
      <c r="K1015" s="189"/>
      <c r="L1015" s="189"/>
      <c r="M1015" s="189"/>
    </row>
    <row r="1016" spans="1:13" ht="16.5" x14ac:dyDescent="0.3">
      <c r="A1016" s="44"/>
      <c r="B1016" s="45" t="s">
        <v>160</v>
      </c>
      <c r="C1016" s="48" t="s">
        <v>590</v>
      </c>
      <c r="D1016" s="46">
        <v>5000</v>
      </c>
      <c r="E1016" s="46">
        <f>E1017</f>
        <v>1492</v>
      </c>
      <c r="F1016" s="456">
        <f t="shared" si="44"/>
        <v>29.84</v>
      </c>
      <c r="G1016" s="71"/>
      <c r="H1016" s="71"/>
      <c r="I1016" s="62"/>
      <c r="J1016" s="62"/>
      <c r="K1016" s="62"/>
      <c r="L1016" s="62"/>
      <c r="M1016" s="62"/>
    </row>
    <row r="1017" spans="1:13" s="5" customFormat="1" ht="16.5" x14ac:dyDescent="0.3">
      <c r="A1017" s="30"/>
      <c r="B1017" s="31" t="s">
        <v>162</v>
      </c>
      <c r="C1017" s="47" t="s">
        <v>163</v>
      </c>
      <c r="D1017" s="34"/>
      <c r="E1017" s="34">
        <v>1492</v>
      </c>
      <c r="F1017" s="160"/>
      <c r="G1017" s="323"/>
      <c r="H1017" s="323"/>
      <c r="I1017" s="189"/>
      <c r="J1017" s="189"/>
      <c r="K1017" s="189"/>
      <c r="L1017" s="189"/>
      <c r="M1017" s="189"/>
    </row>
    <row r="1018" spans="1:13" ht="16.5" x14ac:dyDescent="0.3">
      <c r="A1018" s="44"/>
      <c r="B1018" s="45" t="s">
        <v>172</v>
      </c>
      <c r="C1018" s="48" t="s">
        <v>173</v>
      </c>
      <c r="D1018" s="46">
        <v>9545</v>
      </c>
      <c r="E1018" s="46">
        <f>E1019+E1020</f>
        <v>14621</v>
      </c>
      <c r="F1018" s="456">
        <f t="shared" si="44"/>
        <v>153.17967522262964</v>
      </c>
      <c r="G1018" s="71"/>
      <c r="H1018" s="71"/>
      <c r="I1018" s="62"/>
      <c r="J1018" s="62"/>
      <c r="K1018" s="62"/>
      <c r="L1018" s="62"/>
      <c r="M1018" s="62"/>
    </row>
    <row r="1019" spans="1:13" ht="16.5" x14ac:dyDescent="0.3">
      <c r="A1019" s="30"/>
      <c r="B1019" s="31" t="s">
        <v>186</v>
      </c>
      <c r="C1019" s="47" t="s">
        <v>187</v>
      </c>
      <c r="D1019" s="34"/>
      <c r="E1019" s="34">
        <v>10300</v>
      </c>
      <c r="F1019" s="160"/>
      <c r="G1019" s="71"/>
      <c r="H1019" s="71"/>
      <c r="I1019" s="62"/>
      <c r="J1019" s="62"/>
      <c r="K1019" s="62"/>
      <c r="L1019" s="62"/>
      <c r="M1019" s="62"/>
    </row>
    <row r="1020" spans="1:13" ht="16.5" x14ac:dyDescent="0.3">
      <c r="A1020" s="30"/>
      <c r="B1020" s="31" t="s">
        <v>190</v>
      </c>
      <c r="C1020" s="47" t="s">
        <v>658</v>
      </c>
      <c r="D1020" s="34"/>
      <c r="E1020" s="34">
        <v>4321</v>
      </c>
      <c r="F1020" s="160"/>
      <c r="G1020" s="71"/>
      <c r="H1020" s="71"/>
      <c r="I1020" s="62"/>
      <c r="J1020" s="62"/>
      <c r="K1020" s="62"/>
      <c r="L1020" s="62"/>
      <c r="M1020" s="62"/>
    </row>
    <row r="1021" spans="1:13" ht="16.5" x14ac:dyDescent="0.3">
      <c r="A1021" s="180"/>
      <c r="B1021" s="178"/>
      <c r="C1021" s="126"/>
      <c r="D1021" s="394"/>
      <c r="E1021" s="395"/>
      <c r="F1021" s="459"/>
      <c r="G1021" s="71"/>
      <c r="H1021" s="71"/>
      <c r="I1021" s="62"/>
      <c r="J1021" s="62"/>
      <c r="K1021" s="62"/>
      <c r="L1021" s="62"/>
      <c r="M1021" s="62"/>
    </row>
    <row r="1022" spans="1:13" ht="16.5" x14ac:dyDescent="0.3">
      <c r="A1022" s="402"/>
      <c r="B1022" s="370" t="s">
        <v>390</v>
      </c>
      <c r="C1022" s="403"/>
      <c r="D1022" s="372">
        <f>D1027</f>
        <v>67922</v>
      </c>
      <c r="E1022" s="373">
        <f>E1027</f>
        <v>67921</v>
      </c>
      <c r="F1022" s="463">
        <f t="shared" si="44"/>
        <v>99.998527722976362</v>
      </c>
      <c r="G1022" s="71"/>
      <c r="H1022" s="71"/>
      <c r="I1022" s="62"/>
      <c r="J1022" s="62"/>
      <c r="K1022" s="62"/>
      <c r="L1022" s="62"/>
      <c r="M1022" s="62"/>
    </row>
    <row r="1023" spans="1:13" ht="16.5" x14ac:dyDescent="0.3">
      <c r="A1023" s="404"/>
      <c r="B1023" s="405"/>
      <c r="C1023" s="376" t="s">
        <v>346</v>
      </c>
      <c r="D1023" s="377"/>
      <c r="E1023" s="378"/>
      <c r="F1023" s="453"/>
      <c r="G1023" s="71"/>
      <c r="H1023" s="71"/>
      <c r="I1023" s="62"/>
      <c r="J1023" s="62"/>
      <c r="K1023" s="62"/>
      <c r="L1023" s="62"/>
      <c r="M1023" s="62"/>
    </row>
    <row r="1024" spans="1:13" ht="16.5" x14ac:dyDescent="0.3">
      <c r="A1024" s="404"/>
      <c r="B1024" s="375" t="s">
        <v>115</v>
      </c>
      <c r="C1024" s="376" t="s">
        <v>116</v>
      </c>
      <c r="D1024" s="377">
        <v>67922</v>
      </c>
      <c r="E1024" s="378">
        <v>67921</v>
      </c>
      <c r="F1024" s="453">
        <f t="shared" si="44"/>
        <v>99.998527722976362</v>
      </c>
      <c r="G1024" s="71"/>
      <c r="H1024" s="71"/>
      <c r="I1024" s="62"/>
      <c r="J1024" s="62"/>
      <c r="K1024" s="62"/>
      <c r="L1024" s="62"/>
      <c r="M1024" s="62"/>
    </row>
    <row r="1025" spans="1:13" ht="16.5" x14ac:dyDescent="0.3">
      <c r="A1025" s="404"/>
      <c r="B1025" s="375" t="s">
        <v>123</v>
      </c>
      <c r="C1025" s="376" t="s">
        <v>124</v>
      </c>
      <c r="D1025" s="377">
        <v>0</v>
      </c>
      <c r="E1025" s="378">
        <v>0</v>
      </c>
      <c r="F1025" s="453"/>
      <c r="G1025" s="71"/>
      <c r="H1025" s="71"/>
      <c r="I1025" s="62"/>
      <c r="J1025" s="62"/>
      <c r="K1025" s="62"/>
      <c r="L1025" s="62"/>
      <c r="M1025" s="62"/>
    </row>
    <row r="1026" spans="1:13" ht="16.5" x14ac:dyDescent="0.3">
      <c r="A1026" s="191"/>
      <c r="B1026" s="379"/>
      <c r="C1026" s="208"/>
      <c r="D1026" s="380"/>
      <c r="E1026" s="381"/>
      <c r="F1026" s="459"/>
      <c r="G1026" s="71"/>
      <c r="H1026" s="71"/>
      <c r="I1026" s="62"/>
      <c r="J1026" s="62"/>
      <c r="K1026" s="62"/>
      <c r="L1026" s="62"/>
      <c r="M1026" s="62"/>
    </row>
    <row r="1027" spans="1:13" ht="16.5" x14ac:dyDescent="0.3">
      <c r="A1027" s="425"/>
      <c r="B1027" s="426"/>
      <c r="C1027" s="383" t="s">
        <v>653</v>
      </c>
      <c r="D1027" s="384">
        <f>D1028+D1038</f>
        <v>67922</v>
      </c>
      <c r="E1027" s="385">
        <f>E1028+E1038</f>
        <v>67921</v>
      </c>
      <c r="F1027" s="464">
        <f t="shared" si="44"/>
        <v>99.998527722976362</v>
      </c>
      <c r="G1027" s="71"/>
      <c r="H1027" s="71"/>
      <c r="I1027" s="62"/>
      <c r="J1027" s="62"/>
      <c r="K1027" s="62"/>
      <c r="L1027" s="62"/>
      <c r="M1027" s="62"/>
    </row>
    <row r="1028" spans="1:13" ht="16.5" x14ac:dyDescent="0.3">
      <c r="A1028" s="191"/>
      <c r="B1028" s="157"/>
      <c r="C1028" s="188" t="s">
        <v>654</v>
      </c>
      <c r="D1028" s="380">
        <f>D1031</f>
        <v>20000</v>
      </c>
      <c r="E1028" s="381">
        <f>E1031</f>
        <v>20000</v>
      </c>
      <c r="F1028" s="459">
        <f t="shared" si="44"/>
        <v>100</v>
      </c>
      <c r="G1028" s="71"/>
      <c r="H1028" s="71"/>
      <c r="I1028" s="62"/>
      <c r="J1028" s="62"/>
      <c r="K1028" s="62"/>
      <c r="L1028" s="62"/>
      <c r="M1028" s="62"/>
    </row>
    <row r="1029" spans="1:13" ht="16.5" x14ac:dyDescent="0.3">
      <c r="A1029" s="404"/>
      <c r="B1029" s="405"/>
      <c r="C1029" s="376" t="s">
        <v>346</v>
      </c>
      <c r="D1029" s="377"/>
      <c r="E1029" s="378"/>
      <c r="F1029" s="453"/>
      <c r="G1029" s="71"/>
      <c r="H1029" s="71"/>
      <c r="I1029" s="62"/>
      <c r="J1029" s="62"/>
      <c r="K1029" s="62"/>
      <c r="L1029" s="62"/>
      <c r="M1029" s="62"/>
    </row>
    <row r="1030" spans="1:13" ht="16.5" x14ac:dyDescent="0.3">
      <c r="A1030" s="404"/>
      <c r="B1030" s="375" t="s">
        <v>115</v>
      </c>
      <c r="C1030" s="376" t="s">
        <v>116</v>
      </c>
      <c r="D1030" s="377">
        <v>20000</v>
      </c>
      <c r="E1030" s="378">
        <v>20000</v>
      </c>
      <c r="F1030" s="453">
        <f t="shared" si="44"/>
        <v>100</v>
      </c>
      <c r="G1030" s="71"/>
      <c r="H1030" s="71"/>
      <c r="I1030" s="62"/>
      <c r="J1030" s="62"/>
      <c r="K1030" s="62"/>
      <c r="L1030" s="62"/>
      <c r="M1030" s="62"/>
    </row>
    <row r="1031" spans="1:13" ht="16.5" x14ac:dyDescent="0.3">
      <c r="A1031" s="226"/>
      <c r="B1031" s="440">
        <v>3</v>
      </c>
      <c r="C1031" s="165" t="s">
        <v>133</v>
      </c>
      <c r="D1031" s="168">
        <f>D1032</f>
        <v>20000</v>
      </c>
      <c r="E1031" s="211">
        <f>E1032</f>
        <v>20000</v>
      </c>
      <c r="F1031" s="454">
        <f t="shared" si="44"/>
        <v>100</v>
      </c>
      <c r="G1031" s="62"/>
      <c r="H1031" s="62"/>
      <c r="I1031" s="62"/>
      <c r="J1031" s="62"/>
      <c r="K1031" s="62"/>
      <c r="L1031" s="62"/>
      <c r="M1031" s="62"/>
    </row>
    <row r="1032" spans="1:13" ht="16.5" x14ac:dyDescent="0.3">
      <c r="A1032" s="204"/>
      <c r="B1032" s="441">
        <v>32</v>
      </c>
      <c r="C1032" s="169" t="s">
        <v>151</v>
      </c>
      <c r="D1032" s="172">
        <f>D1033+D1034+D1036</f>
        <v>20000</v>
      </c>
      <c r="E1032" s="212">
        <f>E1033+E1034+E1036</f>
        <v>20000</v>
      </c>
      <c r="F1032" s="455">
        <f t="shared" si="44"/>
        <v>100</v>
      </c>
      <c r="G1032" s="62"/>
      <c r="H1032" s="62"/>
      <c r="I1032" s="62"/>
      <c r="J1032" s="62"/>
      <c r="K1032" s="62"/>
      <c r="L1032" s="62"/>
      <c r="M1032" s="62"/>
    </row>
    <row r="1033" spans="1:13" ht="16.5" x14ac:dyDescent="0.3">
      <c r="A1033" s="173">
        <v>74</v>
      </c>
      <c r="B1033" s="442">
        <v>322</v>
      </c>
      <c r="C1033" s="173" t="s">
        <v>161</v>
      </c>
      <c r="D1033" s="176">
        <v>0</v>
      </c>
      <c r="E1033" s="213">
        <v>0</v>
      </c>
      <c r="F1033" s="456" t="s">
        <v>439</v>
      </c>
      <c r="G1033" s="62"/>
      <c r="H1033" s="62"/>
      <c r="I1033" s="62"/>
      <c r="J1033" s="62"/>
      <c r="K1033" s="62"/>
      <c r="L1033" s="62"/>
      <c r="M1033" s="62"/>
    </row>
    <row r="1034" spans="1:13" ht="16.5" x14ac:dyDescent="0.3">
      <c r="A1034" s="173">
        <v>75</v>
      </c>
      <c r="B1034" s="442">
        <v>323</v>
      </c>
      <c r="C1034" s="173" t="s">
        <v>173</v>
      </c>
      <c r="D1034" s="176">
        <v>20000</v>
      </c>
      <c r="E1034" s="213">
        <f>E1035</f>
        <v>20000</v>
      </c>
      <c r="F1034" s="456">
        <f t="shared" si="44"/>
        <v>100</v>
      </c>
      <c r="G1034" s="62"/>
      <c r="H1034" s="62"/>
      <c r="I1034" s="62"/>
      <c r="J1034" s="62"/>
      <c r="K1034" s="62"/>
      <c r="L1034" s="62"/>
      <c r="M1034" s="62"/>
    </row>
    <row r="1035" spans="1:13" s="5" customFormat="1" ht="16.5" x14ac:dyDescent="0.3">
      <c r="A1035" s="156"/>
      <c r="B1035" s="467">
        <v>3237</v>
      </c>
      <c r="C1035" s="156" t="s">
        <v>661</v>
      </c>
      <c r="D1035" s="187"/>
      <c r="E1035" s="214">
        <v>20000</v>
      </c>
      <c r="F1035" s="160"/>
      <c r="G1035" s="189"/>
      <c r="H1035" s="189"/>
      <c r="I1035" s="189"/>
      <c r="J1035" s="189"/>
      <c r="K1035" s="189"/>
      <c r="L1035" s="189"/>
      <c r="M1035" s="189"/>
    </row>
    <row r="1036" spans="1:13" ht="16.5" x14ac:dyDescent="0.3">
      <c r="A1036" s="173">
        <v>76</v>
      </c>
      <c r="B1036" s="442">
        <v>329</v>
      </c>
      <c r="C1036" s="173" t="s">
        <v>193</v>
      </c>
      <c r="D1036" s="176">
        <v>0</v>
      </c>
      <c r="E1036" s="213">
        <v>0</v>
      </c>
      <c r="F1036" s="456" t="s">
        <v>439</v>
      </c>
      <c r="G1036" s="62"/>
      <c r="H1036" s="62"/>
      <c r="I1036" s="62"/>
      <c r="J1036" s="62"/>
      <c r="K1036" s="62"/>
      <c r="L1036" s="62"/>
      <c r="M1036" s="62"/>
    </row>
    <row r="1037" spans="1:13" ht="16.5" x14ac:dyDescent="0.3">
      <c r="A1037" s="180"/>
      <c r="B1037" s="443"/>
      <c r="C1037" s="146"/>
      <c r="D1037" s="444"/>
      <c r="E1037" s="283"/>
      <c r="F1037" s="459"/>
      <c r="G1037" s="62"/>
      <c r="H1037" s="62"/>
      <c r="I1037" s="62"/>
      <c r="J1037" s="62"/>
      <c r="K1037" s="62"/>
      <c r="L1037" s="62"/>
      <c r="M1037" s="62"/>
    </row>
    <row r="1038" spans="1:13" ht="16.5" x14ac:dyDescent="0.3">
      <c r="A1038" s="180"/>
      <c r="B1038" s="443"/>
      <c r="C1038" s="146" t="s">
        <v>655</v>
      </c>
      <c r="D1038" s="445">
        <f>D1041</f>
        <v>47922</v>
      </c>
      <c r="E1038" s="127">
        <f>E1040</f>
        <v>47921</v>
      </c>
      <c r="F1038" s="459">
        <f t="shared" si="44"/>
        <v>99.997913275739748</v>
      </c>
      <c r="G1038" s="62"/>
      <c r="H1038" s="62"/>
      <c r="I1038" s="62"/>
      <c r="J1038" s="62"/>
      <c r="K1038" s="62"/>
      <c r="L1038" s="62"/>
      <c r="M1038" s="62"/>
    </row>
    <row r="1039" spans="1:13" ht="16.5" x14ac:dyDescent="0.3">
      <c r="A1039" s="404"/>
      <c r="B1039" s="405"/>
      <c r="C1039" s="376" t="s">
        <v>346</v>
      </c>
      <c r="D1039" s="377"/>
      <c r="E1039" s="469"/>
      <c r="F1039" s="453"/>
      <c r="G1039" s="62"/>
      <c r="H1039" s="62"/>
      <c r="I1039" s="62"/>
      <c r="J1039" s="62"/>
      <c r="K1039" s="62"/>
      <c r="L1039" s="62"/>
      <c r="M1039" s="62"/>
    </row>
    <row r="1040" spans="1:13" ht="16.5" x14ac:dyDescent="0.3">
      <c r="A1040" s="404"/>
      <c r="B1040" s="375" t="s">
        <v>115</v>
      </c>
      <c r="C1040" s="376" t="s">
        <v>116</v>
      </c>
      <c r="D1040" s="377">
        <v>47922</v>
      </c>
      <c r="E1040" s="470">
        <v>47921</v>
      </c>
      <c r="F1040" s="453">
        <f t="shared" si="44"/>
        <v>99.997913275739748</v>
      </c>
      <c r="G1040" s="62"/>
      <c r="H1040" s="62"/>
      <c r="I1040" s="62"/>
      <c r="J1040" s="62"/>
      <c r="K1040" s="62"/>
      <c r="L1040" s="62"/>
      <c r="M1040" s="62"/>
    </row>
    <row r="1041" spans="1:13" ht="16.5" x14ac:dyDescent="0.3">
      <c r="A1041" s="165"/>
      <c r="B1041" s="440">
        <v>3</v>
      </c>
      <c r="C1041" s="165" t="s">
        <v>133</v>
      </c>
      <c r="D1041" s="168">
        <f>D1042</f>
        <v>47922</v>
      </c>
      <c r="E1041" s="168">
        <f>E1042</f>
        <v>47921</v>
      </c>
      <c r="F1041" s="454">
        <f t="shared" si="44"/>
        <v>99.997913275739748</v>
      </c>
      <c r="G1041" s="62"/>
      <c r="H1041" s="62"/>
      <c r="I1041" s="62"/>
      <c r="J1041" s="62"/>
      <c r="K1041" s="62"/>
      <c r="L1041" s="62"/>
      <c r="M1041" s="62"/>
    </row>
    <row r="1042" spans="1:13" ht="16.5" x14ac:dyDescent="0.3">
      <c r="A1042" s="204"/>
      <c r="B1042" s="441">
        <v>38</v>
      </c>
      <c r="C1042" s="446" t="s">
        <v>237</v>
      </c>
      <c r="D1042" s="172">
        <f>D1043</f>
        <v>47922</v>
      </c>
      <c r="E1042" s="172">
        <f>E1043</f>
        <v>47921</v>
      </c>
      <c r="F1042" s="455">
        <f t="shared" si="44"/>
        <v>99.997913275739748</v>
      </c>
      <c r="G1042" s="62"/>
      <c r="H1042" s="62"/>
      <c r="I1042" s="62"/>
      <c r="J1042" s="62"/>
      <c r="K1042" s="62"/>
      <c r="L1042" s="62"/>
      <c r="M1042" s="62"/>
    </row>
    <row r="1043" spans="1:13" ht="16.5" x14ac:dyDescent="0.3">
      <c r="A1043" s="173">
        <v>77</v>
      </c>
      <c r="B1043" s="442">
        <v>381</v>
      </c>
      <c r="C1043" s="447" t="s">
        <v>359</v>
      </c>
      <c r="D1043" s="176">
        <v>47922</v>
      </c>
      <c r="E1043" s="176">
        <f>E1044</f>
        <v>47921</v>
      </c>
      <c r="F1043" s="456">
        <f t="shared" si="44"/>
        <v>99.997913275739748</v>
      </c>
      <c r="G1043" s="62"/>
      <c r="H1043" s="62"/>
      <c r="I1043" s="62"/>
      <c r="J1043" s="62"/>
      <c r="K1043" s="62"/>
      <c r="L1043" s="62"/>
      <c r="M1043" s="62"/>
    </row>
    <row r="1044" spans="1:13" ht="16.5" x14ac:dyDescent="0.3">
      <c r="A1044" s="156"/>
      <c r="B1044" s="467">
        <v>3811</v>
      </c>
      <c r="C1044" s="468" t="s">
        <v>660</v>
      </c>
      <c r="D1044" s="187"/>
      <c r="E1044" s="187">
        <v>47921</v>
      </c>
      <c r="F1044" s="160"/>
      <c r="G1044" s="62"/>
      <c r="H1044" s="62"/>
      <c r="I1044" s="62"/>
      <c r="J1044" s="62"/>
      <c r="K1044" s="62"/>
      <c r="L1044" s="62"/>
      <c r="M1044" s="62"/>
    </row>
    <row r="1045" spans="1:13" ht="16.5" x14ac:dyDescent="0.3">
      <c r="A1045" s="62"/>
      <c r="B1045" s="62"/>
      <c r="C1045" s="62"/>
      <c r="D1045" s="62"/>
      <c r="E1045" s="62"/>
      <c r="F1045" s="62"/>
      <c r="G1045" s="62"/>
      <c r="H1045" s="62"/>
      <c r="I1045" s="62"/>
      <c r="J1045" s="62"/>
      <c r="K1045" s="62"/>
      <c r="L1045" s="62"/>
      <c r="M1045" s="62"/>
    </row>
    <row r="1046" spans="1:13" ht="16.5" x14ac:dyDescent="0.3">
      <c r="A1046" s="79"/>
      <c r="B1046" s="80"/>
      <c r="C1046" s="81"/>
      <c r="D1046" s="82"/>
      <c r="E1046" s="82"/>
      <c r="F1046" s="83"/>
      <c r="G1046" s="62"/>
      <c r="H1046" s="62"/>
      <c r="I1046" s="62"/>
      <c r="J1046" s="62"/>
      <c r="K1046" s="62"/>
      <c r="L1046" s="62"/>
      <c r="M1046" s="62"/>
    </row>
    <row r="1047" spans="1:13" ht="16.5" x14ac:dyDescent="0.3">
      <c r="A1047" s="79"/>
      <c r="B1047" s="80"/>
      <c r="C1047" s="85"/>
      <c r="D1047" s="82"/>
      <c r="E1047" s="82"/>
      <c r="F1047" s="83"/>
      <c r="G1047" s="62"/>
      <c r="H1047" s="62"/>
      <c r="I1047" s="62"/>
      <c r="J1047" s="62"/>
      <c r="K1047" s="62"/>
      <c r="L1047" s="62"/>
      <c r="M1047" s="62"/>
    </row>
    <row r="1048" spans="1:13" ht="16.5" x14ac:dyDescent="0.3">
      <c r="A1048" s="79"/>
      <c r="B1048" s="80"/>
      <c r="C1048" s="85"/>
      <c r="D1048" s="82"/>
      <c r="E1048" s="82"/>
      <c r="F1048" s="83"/>
      <c r="G1048" s="62"/>
      <c r="H1048" s="62"/>
      <c r="I1048" s="62"/>
      <c r="J1048" s="62"/>
      <c r="K1048" s="62"/>
      <c r="L1048" s="62"/>
      <c r="M1048" s="62"/>
    </row>
    <row r="1049" spans="1:13" ht="16.5" x14ac:dyDescent="0.3">
      <c r="A1049" s="79"/>
      <c r="B1049" s="80"/>
      <c r="C1049" s="448"/>
      <c r="D1049" s="79"/>
      <c r="E1049" s="79"/>
      <c r="F1049" s="449"/>
      <c r="G1049" s="62"/>
      <c r="H1049" s="62"/>
      <c r="I1049" s="62"/>
      <c r="J1049" s="62"/>
      <c r="K1049" s="62"/>
      <c r="L1049" s="62"/>
      <c r="M1049" s="62"/>
    </row>
    <row r="1050" spans="1:13" ht="16.5" x14ac:dyDescent="0.3">
      <c r="A1050" s="79"/>
      <c r="B1050" s="80"/>
      <c r="C1050" s="448"/>
      <c r="D1050" s="79"/>
      <c r="E1050" s="79"/>
      <c r="F1050" s="449"/>
      <c r="G1050" s="62"/>
      <c r="H1050" s="62"/>
      <c r="I1050" s="62"/>
      <c r="J1050" s="62"/>
      <c r="K1050" s="62"/>
      <c r="L1050" s="62"/>
      <c r="M1050" s="62"/>
    </row>
    <row r="1051" spans="1:13" ht="16.5" x14ac:dyDescent="0.3">
      <c r="A1051" s="79"/>
      <c r="B1051" s="80"/>
      <c r="C1051" s="448"/>
      <c r="D1051" s="79"/>
      <c r="E1051" s="79"/>
      <c r="F1051" s="449"/>
      <c r="G1051" s="62"/>
      <c r="H1051" s="62"/>
      <c r="I1051" s="62"/>
      <c r="J1051" s="62"/>
      <c r="K1051" s="62"/>
      <c r="L1051" s="62"/>
      <c r="M1051" s="62"/>
    </row>
    <row r="1052" spans="1:13" ht="16.5" x14ac:dyDescent="0.3">
      <c r="A1052" s="62"/>
      <c r="B1052" s="62"/>
      <c r="C1052" s="62"/>
      <c r="D1052" s="62"/>
      <c r="E1052" s="62"/>
      <c r="F1052" s="62"/>
      <c r="G1052" s="62"/>
      <c r="H1052" s="62"/>
      <c r="I1052" s="62"/>
      <c r="J1052" s="62"/>
      <c r="K1052" s="62"/>
      <c r="L1052" s="62"/>
      <c r="M1052" s="62"/>
    </row>
    <row r="1053" spans="1:13" ht="16.5" x14ac:dyDescent="0.3">
      <c r="A1053" s="62"/>
      <c r="B1053" s="62"/>
      <c r="C1053" s="62"/>
      <c r="D1053" s="62"/>
      <c r="E1053" s="62"/>
      <c r="F1053" s="62"/>
      <c r="G1053" s="62"/>
      <c r="H1053" s="62"/>
      <c r="I1053" s="62"/>
      <c r="J1053" s="62"/>
      <c r="K1053" s="62"/>
      <c r="L1053" s="62"/>
      <c r="M1053" s="62"/>
    </row>
    <row r="1054" spans="1:13" ht="16.5" x14ac:dyDescent="0.3">
      <c r="A1054" s="71"/>
      <c r="B1054" s="71"/>
      <c r="C1054" s="71"/>
      <c r="D1054" s="71"/>
      <c r="E1054" s="71"/>
      <c r="F1054" s="71"/>
      <c r="G1054" s="62"/>
      <c r="H1054" s="62"/>
      <c r="I1054" s="62"/>
      <c r="J1054" s="62"/>
      <c r="K1054" s="62"/>
      <c r="L1054" s="62"/>
      <c r="M1054" s="62"/>
    </row>
    <row r="1055" spans="1:13" ht="16.5" x14ac:dyDescent="0.3">
      <c r="A1055" s="62"/>
      <c r="B1055" s="62"/>
      <c r="C1055" s="62"/>
      <c r="D1055" s="62"/>
      <c r="E1055" s="62"/>
      <c r="F1055" s="62"/>
      <c r="G1055" s="62"/>
      <c r="H1055" s="62"/>
      <c r="I1055" s="62"/>
      <c r="J1055" s="62"/>
      <c r="K1055" s="62"/>
      <c r="L1055" s="62"/>
      <c r="M1055" s="62"/>
    </row>
    <row r="1056" spans="1:13" ht="16.5" x14ac:dyDescent="0.3">
      <c r="A1056" s="62"/>
      <c r="B1056" s="62"/>
      <c r="C1056" s="62"/>
      <c r="D1056" s="62"/>
      <c r="E1056" s="62"/>
      <c r="F1056" s="62"/>
      <c r="G1056" s="62"/>
      <c r="H1056" s="62"/>
      <c r="I1056" s="62"/>
      <c r="J1056" s="62"/>
      <c r="K1056" s="62"/>
      <c r="L1056" s="62"/>
      <c r="M1056" s="62"/>
    </row>
    <row r="1057" spans="1:13" ht="16.5" x14ac:dyDescent="0.3">
      <c r="A1057" s="62"/>
      <c r="B1057" s="62"/>
      <c r="C1057" s="62"/>
      <c r="D1057" s="62"/>
      <c r="E1057" s="62"/>
      <c r="F1057" s="62"/>
      <c r="G1057" s="62"/>
      <c r="H1057" s="62"/>
      <c r="I1057" s="62"/>
      <c r="J1057" s="62"/>
      <c r="K1057" s="62"/>
      <c r="L1057" s="62"/>
      <c r="M1057" s="62"/>
    </row>
    <row r="1058" spans="1:13" ht="16.5" x14ac:dyDescent="0.3">
      <c r="A1058" s="62"/>
      <c r="B1058" s="62"/>
      <c r="C1058" s="62"/>
      <c r="D1058" s="62"/>
      <c r="E1058" s="62"/>
      <c r="F1058" s="62"/>
      <c r="G1058" s="62"/>
      <c r="H1058" s="62"/>
      <c r="I1058" s="62"/>
      <c r="J1058" s="62"/>
      <c r="K1058" s="62"/>
      <c r="L1058" s="62"/>
      <c r="M1058" s="62"/>
    </row>
    <row r="1059" spans="1:13" ht="16.5" x14ac:dyDescent="0.3">
      <c r="A1059" s="62"/>
      <c r="B1059" s="62"/>
      <c r="C1059" s="62"/>
      <c r="D1059" s="62"/>
      <c r="E1059" s="62"/>
      <c r="F1059" s="62"/>
      <c r="G1059" s="62"/>
      <c r="H1059" s="62"/>
      <c r="I1059" s="62"/>
      <c r="J1059" s="62"/>
      <c r="K1059" s="62"/>
      <c r="L1059" s="62"/>
      <c r="M1059" s="62"/>
    </row>
    <row r="1060" spans="1:13" ht="16.5" x14ac:dyDescent="0.3">
      <c r="A1060" s="62"/>
      <c r="B1060" s="62"/>
      <c r="C1060" s="62"/>
      <c r="D1060" s="62"/>
      <c r="E1060" s="62"/>
      <c r="F1060" s="62"/>
      <c r="G1060" s="62"/>
      <c r="H1060" s="62"/>
      <c r="I1060" s="62"/>
      <c r="J1060" s="62"/>
      <c r="K1060" s="62"/>
      <c r="L1060" s="62"/>
      <c r="M1060" s="62"/>
    </row>
    <row r="1061" spans="1:13" ht="16.5" x14ac:dyDescent="0.3">
      <c r="A1061" s="62"/>
      <c r="B1061" s="62"/>
      <c r="C1061" s="62"/>
      <c r="D1061" s="62"/>
      <c r="E1061" s="62"/>
      <c r="F1061" s="62"/>
      <c r="G1061" s="62"/>
      <c r="H1061" s="62"/>
      <c r="I1061" s="62"/>
      <c r="J1061" s="62"/>
      <c r="K1061" s="62"/>
      <c r="L1061" s="62"/>
      <c r="M1061" s="62"/>
    </row>
    <row r="1062" spans="1:13" ht="16.5" x14ac:dyDescent="0.3">
      <c r="A1062" s="62"/>
      <c r="B1062" s="62"/>
      <c r="C1062" s="62"/>
      <c r="D1062" s="62"/>
      <c r="E1062" s="62"/>
      <c r="F1062" s="62"/>
      <c r="G1062" s="62"/>
      <c r="H1062" s="62"/>
      <c r="I1062" s="62"/>
      <c r="J1062" s="62"/>
      <c r="K1062" s="62"/>
      <c r="L1062" s="62"/>
      <c r="M1062" s="62"/>
    </row>
    <row r="1063" spans="1:13" ht="16.5" x14ac:dyDescent="0.3">
      <c r="A1063" s="62"/>
      <c r="B1063" s="62"/>
      <c r="C1063" s="62"/>
      <c r="D1063" s="62"/>
      <c r="E1063" s="62"/>
      <c r="F1063" s="62"/>
      <c r="G1063" s="62"/>
      <c r="H1063" s="62"/>
      <c r="I1063" s="62"/>
      <c r="J1063" s="62"/>
      <c r="K1063" s="62"/>
      <c r="L1063" s="62"/>
      <c r="M1063" s="62"/>
    </row>
    <row r="1064" spans="1:13" ht="16.5" x14ac:dyDescent="0.3">
      <c r="A1064" s="62"/>
      <c r="B1064" s="62"/>
      <c r="C1064" s="62"/>
      <c r="D1064" s="62"/>
      <c r="E1064" s="62"/>
      <c r="F1064" s="62"/>
      <c r="G1064" s="62"/>
      <c r="H1064" s="62"/>
      <c r="I1064" s="62"/>
      <c r="J1064" s="62"/>
      <c r="K1064" s="62"/>
      <c r="L1064" s="62"/>
      <c r="M1064" s="62"/>
    </row>
    <row r="1065" spans="1:13" x14ac:dyDescent="0.25">
      <c r="G1065" s="3"/>
      <c r="H1065" s="3"/>
      <c r="I1065" s="3"/>
      <c r="J1065" s="3"/>
    </row>
    <row r="1066" spans="1:13" x14ac:dyDescent="0.25">
      <c r="G1066" s="3"/>
      <c r="H1066" s="3"/>
      <c r="I1066" s="3"/>
      <c r="J1066" s="3"/>
    </row>
    <row r="1067" spans="1:13" x14ac:dyDescent="0.25">
      <c r="G1067" s="3"/>
      <c r="H1067" s="3"/>
      <c r="I1067" s="3"/>
      <c r="J1067" s="3"/>
    </row>
    <row r="1068" spans="1:13" x14ac:dyDescent="0.25">
      <c r="G1068" s="3"/>
      <c r="H1068" s="3"/>
      <c r="I1068" s="3"/>
      <c r="J1068" s="3"/>
    </row>
    <row r="1069" spans="1:13" x14ac:dyDescent="0.25">
      <c r="G1069" s="3"/>
      <c r="H1069" s="3"/>
      <c r="I1069" s="3"/>
      <c r="J1069" s="3"/>
    </row>
    <row r="1070" spans="1:13" x14ac:dyDescent="0.25">
      <c r="G1070" s="3"/>
      <c r="H1070" s="3"/>
      <c r="I1070" s="3"/>
      <c r="J1070" s="3"/>
    </row>
    <row r="1071" spans="1:13" x14ac:dyDescent="0.25">
      <c r="G1071" s="3"/>
      <c r="H1071" s="3"/>
      <c r="I1071" s="3"/>
      <c r="J1071" s="3"/>
    </row>
    <row r="1072" spans="1:13" x14ac:dyDescent="0.25">
      <c r="G1072" s="2"/>
      <c r="H1072" s="3"/>
      <c r="I1072" s="3"/>
      <c r="J1072" s="3"/>
    </row>
    <row r="1073" spans="7:11" x14ac:dyDescent="0.25">
      <c r="G1073" s="2"/>
      <c r="H1073" s="3"/>
      <c r="I1073" s="3"/>
      <c r="J1073" s="3"/>
    </row>
    <row r="1074" spans="7:11" x14ac:dyDescent="0.25">
      <c r="G1074" s="2"/>
      <c r="H1074" s="3"/>
      <c r="I1074" s="3"/>
      <c r="J1074" s="3"/>
    </row>
    <row r="1075" spans="7:11" x14ac:dyDescent="0.25">
      <c r="G1075" s="2"/>
      <c r="H1075" s="3"/>
      <c r="I1075" s="3"/>
      <c r="J1075" s="3"/>
    </row>
    <row r="1076" spans="7:11" x14ac:dyDescent="0.25">
      <c r="G1076" s="2"/>
      <c r="H1076" s="3"/>
      <c r="I1076" s="3"/>
      <c r="J1076" s="3"/>
    </row>
    <row r="1077" spans="7:11" x14ac:dyDescent="0.25">
      <c r="G1077" s="2"/>
      <c r="H1077" s="3"/>
      <c r="I1077" s="3"/>
      <c r="J1077" s="3"/>
      <c r="K1077" s="3"/>
    </row>
    <row r="1078" spans="7:11" x14ac:dyDescent="0.25">
      <c r="G1078" s="3"/>
      <c r="H1078" s="3"/>
      <c r="I1078" s="3"/>
      <c r="J1078" s="3"/>
      <c r="K1078" s="3"/>
    </row>
    <row r="1079" spans="7:11" x14ac:dyDescent="0.25">
      <c r="H1079" s="3"/>
      <c r="I1079" s="3"/>
      <c r="J1079" s="3"/>
      <c r="K1079" s="3"/>
    </row>
    <row r="1080" spans="7:11" x14ac:dyDescent="0.25">
      <c r="G1080" s="1"/>
      <c r="H1080" s="3"/>
      <c r="I1080" s="3"/>
      <c r="J1080" s="3"/>
      <c r="K1080" s="3"/>
    </row>
    <row r="1081" spans="7:11" x14ac:dyDescent="0.25">
      <c r="H1081" s="3"/>
      <c r="I1081" s="3"/>
      <c r="J1081" s="3"/>
      <c r="K1081" s="3"/>
    </row>
    <row r="1082" spans="7:11" x14ac:dyDescent="0.25">
      <c r="H1082" s="3"/>
      <c r="I1082" s="3"/>
      <c r="J1082" s="3"/>
      <c r="K1082" s="3"/>
    </row>
    <row r="1083" spans="7:11" x14ac:dyDescent="0.25">
      <c r="H1083" s="3"/>
      <c r="I1083" s="3"/>
      <c r="J1083" s="3"/>
      <c r="K1083" s="3"/>
    </row>
    <row r="1084" spans="7:11" x14ac:dyDescent="0.25">
      <c r="H1084" s="3"/>
      <c r="I1084" s="3"/>
      <c r="J1084" s="3"/>
      <c r="K1084" s="3"/>
    </row>
    <row r="1085" spans="7:11" x14ac:dyDescent="0.25">
      <c r="I1085" s="3"/>
      <c r="J1085" s="3"/>
      <c r="K1085" s="3"/>
    </row>
    <row r="1086" spans="7:11" x14ac:dyDescent="0.25">
      <c r="I1086" s="3"/>
      <c r="J1086" s="3"/>
      <c r="K1086" s="3"/>
    </row>
    <row r="1087" spans="7:11" x14ac:dyDescent="0.25">
      <c r="I1087" s="3"/>
      <c r="J1087" s="3"/>
      <c r="K1087" s="3"/>
    </row>
    <row r="1088" spans="7:11" x14ac:dyDescent="0.25">
      <c r="I1088" s="3"/>
      <c r="J1088" s="3"/>
      <c r="K1088" s="3"/>
    </row>
    <row r="1089" spans="9:11" x14ac:dyDescent="0.25">
      <c r="I1089" s="3"/>
      <c r="J1089" s="3"/>
      <c r="K1089" s="3"/>
    </row>
    <row r="1090" spans="9:11" x14ac:dyDescent="0.25">
      <c r="I1090" s="3"/>
      <c r="J1090" s="3"/>
      <c r="K1090" s="3"/>
    </row>
    <row r="1091" spans="9:11" x14ac:dyDescent="0.25">
      <c r="J1091" s="3"/>
      <c r="K1091" s="3"/>
    </row>
    <row r="1092" spans="9:11" x14ac:dyDescent="0.25">
      <c r="J1092" s="3"/>
      <c r="K1092" s="3"/>
    </row>
    <row r="1093" spans="9:11" x14ac:dyDescent="0.25">
      <c r="J1093" s="3"/>
      <c r="K1093" s="3"/>
    </row>
    <row r="1094" spans="9:11" x14ac:dyDescent="0.25">
      <c r="J1094" s="3"/>
      <c r="K1094" s="3"/>
    </row>
    <row r="1095" spans="9:11" x14ac:dyDescent="0.25">
      <c r="J1095" s="3"/>
      <c r="K1095" s="3"/>
    </row>
    <row r="1096" spans="9:11" x14ac:dyDescent="0.25">
      <c r="J1096" s="3"/>
      <c r="K1096" s="3"/>
    </row>
    <row r="1097" spans="9:11" x14ac:dyDescent="0.25">
      <c r="J1097" s="3"/>
      <c r="K1097" s="3"/>
    </row>
    <row r="1098" spans="9:11" x14ac:dyDescent="0.25">
      <c r="J1098" s="3"/>
      <c r="K1098" s="3"/>
    </row>
  </sheetData>
  <mergeCells count="4">
    <mergeCell ref="B8:D8"/>
    <mergeCell ref="B3:D6"/>
    <mergeCell ref="C40:F40"/>
    <mergeCell ref="C35:F35"/>
  </mergeCells>
  <pageMargins left="0.7" right="0.7" top="0.75" bottom="0.75" header="0.3" footer="0.3"/>
  <pageSetup paperSize="9" scale="3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2"/>
  <sheetViews>
    <sheetView workbookViewId="0">
      <selection activeCell="B53" sqref="B53"/>
    </sheetView>
  </sheetViews>
  <sheetFormatPr defaultRowHeight="15" x14ac:dyDescent="0.25"/>
  <cols>
    <col min="1" max="1" width="15" customWidth="1"/>
    <col min="2" max="2" width="47.7109375" customWidth="1"/>
    <col min="3" max="3" width="18.42578125" customWidth="1"/>
    <col min="4" max="4" width="17.42578125" customWidth="1"/>
    <col min="5" max="5" width="16.28515625" customWidth="1"/>
    <col min="6" max="6" width="21.28515625" customWidth="1"/>
    <col min="7" max="7" width="15.42578125" customWidth="1"/>
    <col min="8" max="8" width="15.7109375" customWidth="1"/>
    <col min="9" max="9" width="15.85546875" customWidth="1"/>
    <col min="10" max="10" width="18.140625" customWidth="1"/>
    <col min="11" max="11" width="10.85546875" customWidth="1"/>
    <col min="12" max="12" width="10.5703125" customWidth="1"/>
  </cols>
  <sheetData>
    <row r="1" spans="1:12" x14ac:dyDescent="0.25">
      <c r="A1" s="502" t="s">
        <v>682</v>
      </c>
      <c r="B1" s="503"/>
      <c r="C1" s="503"/>
      <c r="D1" s="503"/>
      <c r="E1" s="503"/>
      <c r="F1" s="503"/>
      <c r="G1" s="503"/>
      <c r="H1" s="503"/>
      <c r="I1" s="503"/>
      <c r="J1" s="503"/>
      <c r="K1" s="24"/>
      <c r="L1" s="25"/>
    </row>
    <row r="2" spans="1:12" x14ac:dyDescent="0.25">
      <c r="A2" s="504" t="s">
        <v>448</v>
      </c>
      <c r="B2" s="505"/>
      <c r="C2" s="505"/>
      <c r="D2" s="505"/>
      <c r="E2" s="505"/>
      <c r="F2" s="505"/>
      <c r="G2" s="505"/>
      <c r="H2" s="505"/>
      <c r="I2" s="505"/>
      <c r="J2" s="505"/>
      <c r="K2" s="26"/>
      <c r="L2" s="27"/>
    </row>
    <row r="3" spans="1:12" x14ac:dyDescent="0.25">
      <c r="A3" s="500" t="s">
        <v>449</v>
      </c>
      <c r="B3" s="501"/>
      <c r="C3" s="501"/>
      <c r="D3" s="501"/>
      <c r="E3" s="501"/>
      <c r="F3" s="501"/>
      <c r="G3" s="501"/>
      <c r="H3" s="501"/>
      <c r="I3" s="501"/>
      <c r="J3" s="506"/>
      <c r="K3" s="29"/>
      <c r="L3" s="28"/>
    </row>
    <row r="4" spans="1:12" x14ac:dyDescent="0.25">
      <c r="A4" s="500" t="s">
        <v>450</v>
      </c>
      <c r="B4" s="501"/>
      <c r="C4" s="501"/>
      <c r="D4" s="501"/>
      <c r="E4" s="501"/>
      <c r="F4" s="501"/>
      <c r="G4" s="501"/>
      <c r="H4" s="501"/>
      <c r="I4" s="501"/>
      <c r="J4" s="506"/>
      <c r="K4" s="29"/>
      <c r="L4" s="28"/>
    </row>
    <row r="5" spans="1:12" ht="45" x14ac:dyDescent="0.25">
      <c r="A5" s="6" t="s">
        <v>451</v>
      </c>
      <c r="B5" s="6" t="s">
        <v>452</v>
      </c>
      <c r="C5" s="6" t="s">
        <v>542</v>
      </c>
      <c r="D5" s="6" t="s">
        <v>543</v>
      </c>
      <c r="E5" s="6" t="s">
        <v>453</v>
      </c>
      <c r="F5" s="6" t="s">
        <v>454</v>
      </c>
      <c r="G5" s="6" t="s">
        <v>455</v>
      </c>
      <c r="H5" s="7" t="s">
        <v>456</v>
      </c>
      <c r="I5" s="6" t="s">
        <v>542</v>
      </c>
      <c r="J5" s="6" t="s">
        <v>543</v>
      </c>
      <c r="K5" s="6" t="s">
        <v>457</v>
      </c>
      <c r="L5" s="6" t="s">
        <v>458</v>
      </c>
    </row>
    <row r="6" spans="1:12" ht="63" customHeight="1" x14ac:dyDescent="0.25">
      <c r="A6" s="8" t="s">
        <v>459</v>
      </c>
      <c r="B6" s="9" t="s">
        <v>460</v>
      </c>
      <c r="C6" s="10">
        <v>5358</v>
      </c>
      <c r="D6" s="10">
        <v>5358</v>
      </c>
      <c r="E6" s="10">
        <v>1200000</v>
      </c>
      <c r="F6" s="10">
        <v>1200000</v>
      </c>
      <c r="G6" s="9" t="s">
        <v>461</v>
      </c>
      <c r="H6" s="8" t="s">
        <v>462</v>
      </c>
      <c r="I6" s="8">
        <v>15</v>
      </c>
      <c r="J6" s="8" t="s">
        <v>685</v>
      </c>
      <c r="K6" s="8">
        <v>60</v>
      </c>
      <c r="L6" s="8">
        <v>110</v>
      </c>
    </row>
    <row r="7" spans="1:12" ht="106.5" customHeight="1" x14ac:dyDescent="0.25">
      <c r="A7" s="8" t="s">
        <v>463</v>
      </c>
      <c r="B7" s="9" t="s">
        <v>464</v>
      </c>
      <c r="C7" s="10">
        <v>272875</v>
      </c>
      <c r="D7" s="10">
        <v>272875</v>
      </c>
      <c r="E7" s="10">
        <v>200000</v>
      </c>
      <c r="F7" s="10">
        <v>200000</v>
      </c>
      <c r="G7" s="9" t="s">
        <v>465</v>
      </c>
      <c r="H7" s="8" t="s">
        <v>462</v>
      </c>
      <c r="I7" s="8">
        <v>3</v>
      </c>
      <c r="J7" s="493">
        <v>3</v>
      </c>
      <c r="K7" s="8">
        <v>5</v>
      </c>
      <c r="L7" s="8">
        <v>7</v>
      </c>
    </row>
    <row r="8" spans="1:12" ht="90" customHeight="1" x14ac:dyDescent="0.25">
      <c r="A8" s="8" t="s">
        <v>466</v>
      </c>
      <c r="B8" s="8" t="s">
        <v>467</v>
      </c>
      <c r="C8" s="10">
        <v>0</v>
      </c>
      <c r="D8" s="10">
        <v>0</v>
      </c>
      <c r="E8" s="10">
        <v>850000</v>
      </c>
      <c r="F8" s="10">
        <v>0</v>
      </c>
      <c r="G8" s="9" t="s">
        <v>468</v>
      </c>
      <c r="H8" s="8" t="s">
        <v>469</v>
      </c>
      <c r="I8" s="8">
        <v>0</v>
      </c>
      <c r="J8" s="8">
        <v>0</v>
      </c>
      <c r="K8" s="8">
        <v>6</v>
      </c>
      <c r="L8" s="8">
        <v>9</v>
      </c>
    </row>
    <row r="9" spans="1:12" ht="75.75" customHeight="1" x14ac:dyDescent="0.25">
      <c r="A9" s="11" t="s">
        <v>470</v>
      </c>
      <c r="B9" s="9" t="s">
        <v>471</v>
      </c>
      <c r="C9" s="10">
        <v>20000</v>
      </c>
      <c r="D9" s="10">
        <v>20000</v>
      </c>
      <c r="E9" s="10">
        <v>160000</v>
      </c>
      <c r="F9" s="10">
        <v>160000</v>
      </c>
      <c r="G9" s="9" t="s">
        <v>468</v>
      </c>
      <c r="H9" s="8" t="s">
        <v>469</v>
      </c>
      <c r="I9" s="8">
        <v>0</v>
      </c>
      <c r="J9" s="8">
        <v>0</v>
      </c>
      <c r="K9" s="8">
        <v>6</v>
      </c>
      <c r="L9" s="8">
        <v>9</v>
      </c>
    </row>
    <row r="10" spans="1:12" ht="84" customHeight="1" x14ac:dyDescent="0.25">
      <c r="A10" s="8" t="s">
        <v>472</v>
      </c>
      <c r="B10" s="9" t="s">
        <v>473</v>
      </c>
      <c r="C10" s="10">
        <v>47922</v>
      </c>
      <c r="D10" s="10">
        <v>47921</v>
      </c>
      <c r="E10" s="10">
        <v>485000</v>
      </c>
      <c r="F10" s="10">
        <v>485000</v>
      </c>
      <c r="G10" s="9" t="s">
        <v>468</v>
      </c>
      <c r="H10" s="8" t="s">
        <v>469</v>
      </c>
      <c r="I10" s="8">
        <v>0</v>
      </c>
      <c r="J10" s="8">
        <v>0</v>
      </c>
      <c r="K10" s="8">
        <v>6</v>
      </c>
      <c r="L10" s="8">
        <v>9</v>
      </c>
    </row>
    <row r="11" spans="1:12" x14ac:dyDescent="0.25">
      <c r="A11" s="500" t="s">
        <v>474</v>
      </c>
      <c r="B11" s="501"/>
      <c r="C11" s="501"/>
      <c r="D11" s="501"/>
      <c r="E11" s="501"/>
      <c r="F11" s="501"/>
      <c r="G11" s="501"/>
      <c r="H11" s="501"/>
      <c r="I11" s="501"/>
      <c r="J11" s="501"/>
      <c r="K11" s="8"/>
      <c r="L11" s="8"/>
    </row>
    <row r="12" spans="1:12" x14ac:dyDescent="0.25">
      <c r="A12" s="500" t="s">
        <v>475</v>
      </c>
      <c r="B12" s="501"/>
      <c r="C12" s="501"/>
      <c r="D12" s="501"/>
      <c r="E12" s="501"/>
      <c r="F12" s="501"/>
      <c r="G12" s="501"/>
      <c r="H12" s="501"/>
      <c r="I12" s="501"/>
      <c r="J12" s="501"/>
      <c r="K12" s="8"/>
      <c r="L12" s="8"/>
    </row>
    <row r="13" spans="1:12" ht="39" x14ac:dyDescent="0.25">
      <c r="A13" s="6" t="s">
        <v>451</v>
      </c>
      <c r="B13" s="6" t="s">
        <v>452</v>
      </c>
      <c r="C13" s="6" t="s">
        <v>542</v>
      </c>
      <c r="D13" s="6" t="s">
        <v>543</v>
      </c>
      <c r="E13" s="6" t="s">
        <v>453</v>
      </c>
      <c r="F13" s="6" t="s">
        <v>454</v>
      </c>
      <c r="G13" s="6" t="s">
        <v>455</v>
      </c>
      <c r="H13" s="7" t="s">
        <v>456</v>
      </c>
      <c r="I13" s="6" t="s">
        <v>542</v>
      </c>
      <c r="J13" s="6" t="s">
        <v>543</v>
      </c>
      <c r="K13" s="12" t="s">
        <v>457</v>
      </c>
      <c r="L13" s="12" t="s">
        <v>458</v>
      </c>
    </row>
    <row r="14" spans="1:12" ht="114.75" customHeight="1" x14ac:dyDescent="0.25">
      <c r="A14" s="13" t="s">
        <v>476</v>
      </c>
      <c r="B14" s="9" t="s">
        <v>477</v>
      </c>
      <c r="C14" s="10">
        <v>417500</v>
      </c>
      <c r="D14" s="10">
        <v>402500</v>
      </c>
      <c r="E14" s="10">
        <v>620000</v>
      </c>
      <c r="F14" s="10">
        <v>620000</v>
      </c>
      <c r="G14" s="9" t="s">
        <v>478</v>
      </c>
      <c r="H14" s="8" t="s">
        <v>462</v>
      </c>
      <c r="I14" s="8">
        <v>240</v>
      </c>
      <c r="J14" s="8" t="s">
        <v>687</v>
      </c>
      <c r="K14" s="8">
        <v>320</v>
      </c>
      <c r="L14" s="8">
        <v>320</v>
      </c>
    </row>
    <row r="15" spans="1:12" ht="81" customHeight="1" x14ac:dyDescent="0.25">
      <c r="A15" s="11" t="s">
        <v>479</v>
      </c>
      <c r="B15" s="9" t="s">
        <v>480</v>
      </c>
      <c r="C15" s="10">
        <v>0</v>
      </c>
      <c r="D15" s="10">
        <v>0</v>
      </c>
      <c r="E15" s="10">
        <v>100000</v>
      </c>
      <c r="F15" s="10">
        <v>0</v>
      </c>
      <c r="G15" s="9" t="s">
        <v>481</v>
      </c>
      <c r="H15" s="8" t="s">
        <v>462</v>
      </c>
      <c r="I15" s="8">
        <v>0</v>
      </c>
      <c r="J15" s="8">
        <v>0</v>
      </c>
      <c r="K15" s="8">
        <v>100</v>
      </c>
      <c r="L15" s="8">
        <v>100</v>
      </c>
    </row>
    <row r="16" spans="1:12" ht="41.25" customHeight="1" x14ac:dyDescent="0.25">
      <c r="A16" s="13" t="s">
        <v>482</v>
      </c>
      <c r="B16" s="9" t="s">
        <v>483</v>
      </c>
      <c r="C16" s="10">
        <v>11184</v>
      </c>
      <c r="D16" s="10">
        <v>11184</v>
      </c>
      <c r="E16" s="10">
        <v>150000</v>
      </c>
      <c r="F16" s="10">
        <v>150000</v>
      </c>
      <c r="G16" s="9" t="s">
        <v>484</v>
      </c>
      <c r="H16" s="8" t="s">
        <v>462</v>
      </c>
      <c r="I16" s="8">
        <v>2</v>
      </c>
      <c r="J16" s="8">
        <v>2</v>
      </c>
      <c r="K16" s="8">
        <v>5</v>
      </c>
      <c r="L16" s="8">
        <v>5</v>
      </c>
    </row>
    <row r="17" spans="1:12" ht="59.25" customHeight="1" x14ac:dyDescent="0.25">
      <c r="A17" s="8" t="s">
        <v>485</v>
      </c>
      <c r="B17" s="9" t="s">
        <v>486</v>
      </c>
      <c r="C17" s="10">
        <v>37000</v>
      </c>
      <c r="D17" s="10">
        <v>37000</v>
      </c>
      <c r="E17" s="10">
        <v>218500</v>
      </c>
      <c r="F17" s="10">
        <v>218500</v>
      </c>
      <c r="G17" s="9" t="s">
        <v>487</v>
      </c>
      <c r="H17" s="8" t="s">
        <v>462</v>
      </c>
      <c r="I17" s="8">
        <v>3</v>
      </c>
      <c r="J17" s="8">
        <v>3</v>
      </c>
      <c r="K17" s="8">
        <v>10</v>
      </c>
      <c r="L17" s="8">
        <v>10</v>
      </c>
    </row>
    <row r="18" spans="1:12" x14ac:dyDescent="0.25">
      <c r="A18" s="500" t="s">
        <v>474</v>
      </c>
      <c r="B18" s="501"/>
      <c r="C18" s="501"/>
      <c r="D18" s="501"/>
      <c r="E18" s="501"/>
      <c r="F18" s="501"/>
      <c r="G18" s="501"/>
      <c r="H18" s="501"/>
      <c r="I18" s="501"/>
      <c r="J18" s="501"/>
      <c r="K18" s="8"/>
      <c r="L18" s="8"/>
    </row>
    <row r="19" spans="1:12" x14ac:dyDescent="0.25">
      <c r="A19" s="500" t="s">
        <v>488</v>
      </c>
      <c r="B19" s="501"/>
      <c r="C19" s="501"/>
      <c r="D19" s="501"/>
      <c r="E19" s="501"/>
      <c r="F19" s="501"/>
      <c r="G19" s="501"/>
      <c r="H19" s="501"/>
      <c r="I19" s="501"/>
      <c r="J19" s="501"/>
      <c r="K19" s="8"/>
      <c r="L19" s="8"/>
    </row>
    <row r="20" spans="1:12" ht="45" x14ac:dyDescent="0.25">
      <c r="A20" s="6" t="s">
        <v>451</v>
      </c>
      <c r="B20" s="6" t="s">
        <v>452</v>
      </c>
      <c r="C20" s="6" t="s">
        <v>542</v>
      </c>
      <c r="D20" s="6" t="s">
        <v>543</v>
      </c>
      <c r="E20" s="6" t="s">
        <v>453</v>
      </c>
      <c r="F20" s="6" t="s">
        <v>454</v>
      </c>
      <c r="G20" s="6" t="s">
        <v>455</v>
      </c>
      <c r="H20" s="7" t="s">
        <v>456</v>
      </c>
      <c r="I20" s="6" t="s">
        <v>542</v>
      </c>
      <c r="J20" s="6" t="s">
        <v>543</v>
      </c>
      <c r="K20" s="6" t="s">
        <v>457</v>
      </c>
      <c r="L20" s="6" t="s">
        <v>458</v>
      </c>
    </row>
    <row r="21" spans="1:12" ht="148.5" customHeight="1" x14ac:dyDescent="0.25">
      <c r="A21" s="13" t="s">
        <v>489</v>
      </c>
      <c r="B21" s="9" t="s">
        <v>490</v>
      </c>
      <c r="C21" s="10">
        <v>1355463</v>
      </c>
      <c r="D21" s="10">
        <v>1321973</v>
      </c>
      <c r="E21" s="10">
        <v>1600000</v>
      </c>
      <c r="F21" s="10">
        <v>1600000</v>
      </c>
      <c r="G21" s="9" t="s">
        <v>491</v>
      </c>
      <c r="H21" s="8" t="s">
        <v>462</v>
      </c>
      <c r="I21" s="8">
        <v>380</v>
      </c>
      <c r="J21" s="8" t="s">
        <v>686</v>
      </c>
      <c r="K21" s="8">
        <v>400</v>
      </c>
      <c r="L21" s="8">
        <v>400</v>
      </c>
    </row>
    <row r="22" spans="1:12" x14ac:dyDescent="0.25">
      <c r="A22" s="500" t="s">
        <v>474</v>
      </c>
      <c r="B22" s="501"/>
      <c r="C22" s="501"/>
      <c r="D22" s="501"/>
      <c r="E22" s="501"/>
      <c r="F22" s="501"/>
      <c r="G22" s="501"/>
      <c r="H22" s="501"/>
      <c r="I22" s="501"/>
      <c r="J22" s="501"/>
      <c r="K22" s="8"/>
      <c r="L22" s="8"/>
    </row>
    <row r="23" spans="1:12" x14ac:dyDescent="0.25">
      <c r="A23" s="500" t="s">
        <v>492</v>
      </c>
      <c r="B23" s="501"/>
      <c r="C23" s="501"/>
      <c r="D23" s="501"/>
      <c r="E23" s="501"/>
      <c r="F23" s="501"/>
      <c r="G23" s="501"/>
      <c r="H23" s="501"/>
      <c r="I23" s="501"/>
      <c r="J23" s="501"/>
      <c r="K23" s="8"/>
      <c r="L23" s="8"/>
    </row>
    <row r="24" spans="1:12" ht="39" x14ac:dyDescent="0.25">
      <c r="A24" s="6" t="s">
        <v>451</v>
      </c>
      <c r="B24" s="6" t="s">
        <v>452</v>
      </c>
      <c r="C24" s="6" t="s">
        <v>542</v>
      </c>
      <c r="D24" s="6" t="s">
        <v>543</v>
      </c>
      <c r="E24" s="6" t="s">
        <v>453</v>
      </c>
      <c r="F24" s="6" t="s">
        <v>454</v>
      </c>
      <c r="G24" s="6" t="s">
        <v>455</v>
      </c>
      <c r="H24" s="7" t="s">
        <v>456</v>
      </c>
      <c r="I24" s="6" t="s">
        <v>542</v>
      </c>
      <c r="J24" s="6" t="s">
        <v>543</v>
      </c>
      <c r="K24" s="12" t="s">
        <v>457</v>
      </c>
      <c r="L24" s="12" t="s">
        <v>458</v>
      </c>
    </row>
    <row r="25" spans="1:12" ht="82.5" customHeight="1" x14ac:dyDescent="0.25">
      <c r="A25" s="13" t="s">
        <v>493</v>
      </c>
      <c r="B25" s="9" t="s">
        <v>494</v>
      </c>
      <c r="C25" s="10">
        <v>2084705</v>
      </c>
      <c r="D25" s="10">
        <v>2081291</v>
      </c>
      <c r="E25" s="10">
        <v>1550000</v>
      </c>
      <c r="F25" s="10">
        <v>1550000</v>
      </c>
      <c r="G25" s="9" t="s">
        <v>495</v>
      </c>
      <c r="H25" s="8" t="s">
        <v>462</v>
      </c>
      <c r="I25" s="8">
        <v>60</v>
      </c>
      <c r="J25" s="8">
        <v>60</v>
      </c>
      <c r="K25" s="8">
        <v>60</v>
      </c>
      <c r="L25" s="8">
        <v>60</v>
      </c>
    </row>
    <row r="26" spans="1:12" ht="42" customHeight="1" x14ac:dyDescent="0.25">
      <c r="A26" s="13" t="s">
        <v>496</v>
      </c>
      <c r="B26" s="9" t="s">
        <v>497</v>
      </c>
      <c r="C26" s="10">
        <v>308400</v>
      </c>
      <c r="D26" s="10">
        <v>270365</v>
      </c>
      <c r="E26" s="10">
        <v>500000</v>
      </c>
      <c r="F26" s="10">
        <v>500000</v>
      </c>
      <c r="G26" s="9" t="s">
        <v>498</v>
      </c>
      <c r="H26" s="8" t="s">
        <v>462</v>
      </c>
      <c r="I26" s="8">
        <v>18</v>
      </c>
      <c r="J26" s="493">
        <v>18</v>
      </c>
      <c r="K26" s="8">
        <v>20</v>
      </c>
      <c r="L26" s="8">
        <v>20</v>
      </c>
    </row>
    <row r="27" spans="1:12" ht="45" customHeight="1" x14ac:dyDescent="0.25">
      <c r="A27" s="13" t="s">
        <v>499</v>
      </c>
      <c r="B27" s="9" t="s">
        <v>500</v>
      </c>
      <c r="C27" s="10">
        <v>521000</v>
      </c>
      <c r="D27" s="10">
        <v>523190</v>
      </c>
      <c r="E27" s="10">
        <v>600000</v>
      </c>
      <c r="F27" s="10">
        <v>600000</v>
      </c>
      <c r="G27" s="9" t="s">
        <v>501</v>
      </c>
      <c r="H27" s="8" t="s">
        <v>462</v>
      </c>
      <c r="I27" s="8">
        <v>400</v>
      </c>
      <c r="J27" s="8" t="s">
        <v>688</v>
      </c>
      <c r="K27" s="8">
        <v>440</v>
      </c>
      <c r="L27" s="8">
        <v>475</v>
      </c>
    </row>
    <row r="28" spans="1:12" ht="74.25" customHeight="1" x14ac:dyDescent="0.25">
      <c r="A28" s="13" t="s">
        <v>502</v>
      </c>
      <c r="B28" s="9" t="s">
        <v>503</v>
      </c>
      <c r="C28" s="10">
        <v>29131</v>
      </c>
      <c r="D28" s="10">
        <v>29131</v>
      </c>
      <c r="E28" s="10">
        <v>200000</v>
      </c>
      <c r="F28" s="10">
        <v>200000</v>
      </c>
      <c r="G28" s="9" t="s">
        <v>504</v>
      </c>
      <c r="H28" s="8" t="s">
        <v>462</v>
      </c>
      <c r="I28" s="8">
        <v>2</v>
      </c>
      <c r="J28" s="8">
        <v>2</v>
      </c>
      <c r="K28" s="8">
        <v>2</v>
      </c>
      <c r="L28" s="8">
        <v>2</v>
      </c>
    </row>
    <row r="29" spans="1:12" ht="41.25" customHeight="1" x14ac:dyDescent="0.25">
      <c r="A29" s="13" t="s">
        <v>505</v>
      </c>
      <c r="B29" s="9" t="s">
        <v>506</v>
      </c>
      <c r="C29" s="10">
        <v>627226</v>
      </c>
      <c r="D29" s="10">
        <v>627226</v>
      </c>
      <c r="E29" s="10">
        <v>400000</v>
      </c>
      <c r="F29" s="10">
        <v>400000</v>
      </c>
      <c r="G29" s="9" t="s">
        <v>507</v>
      </c>
      <c r="H29" s="8" t="s">
        <v>462</v>
      </c>
      <c r="I29" s="8">
        <v>5</v>
      </c>
      <c r="J29" s="8">
        <v>5</v>
      </c>
      <c r="K29" s="8">
        <v>5</v>
      </c>
      <c r="L29" s="8">
        <v>5</v>
      </c>
    </row>
    <row r="30" spans="1:12" ht="58.5" customHeight="1" x14ac:dyDescent="0.25">
      <c r="A30" s="13" t="s">
        <v>508</v>
      </c>
      <c r="B30" s="9" t="s">
        <v>509</v>
      </c>
      <c r="C30" s="10">
        <v>485000</v>
      </c>
      <c r="D30" s="10">
        <v>479753</v>
      </c>
      <c r="E30" s="10">
        <v>400000</v>
      </c>
      <c r="F30" s="10">
        <v>400000</v>
      </c>
      <c r="G30" s="9" t="s">
        <v>510</v>
      </c>
      <c r="H30" s="8" t="s">
        <v>462</v>
      </c>
      <c r="I30" s="8">
        <v>40</v>
      </c>
      <c r="J30" s="494" t="s">
        <v>689</v>
      </c>
      <c r="K30" s="8">
        <v>35</v>
      </c>
      <c r="L30" s="8">
        <v>35</v>
      </c>
    </row>
    <row r="31" spans="1:12" x14ac:dyDescent="0.25">
      <c r="A31" s="500" t="s">
        <v>474</v>
      </c>
      <c r="B31" s="501"/>
      <c r="C31" s="501"/>
      <c r="D31" s="501"/>
      <c r="E31" s="501"/>
      <c r="F31" s="501"/>
      <c r="G31" s="501"/>
      <c r="H31" s="501"/>
      <c r="I31" s="501"/>
      <c r="J31" s="501"/>
      <c r="K31" s="8"/>
      <c r="L31" s="8"/>
    </row>
    <row r="32" spans="1:12" x14ac:dyDescent="0.25">
      <c r="A32" s="500" t="s">
        <v>511</v>
      </c>
      <c r="B32" s="501"/>
      <c r="C32" s="501"/>
      <c r="D32" s="501"/>
      <c r="E32" s="501"/>
      <c r="F32" s="501"/>
      <c r="G32" s="501"/>
      <c r="H32" s="501"/>
      <c r="I32" s="501"/>
      <c r="J32" s="501"/>
      <c r="K32" s="8"/>
      <c r="L32" s="8"/>
    </row>
    <row r="33" spans="1:12" ht="39" x14ac:dyDescent="0.25">
      <c r="A33" s="6" t="s">
        <v>451</v>
      </c>
      <c r="B33" s="6" t="s">
        <v>452</v>
      </c>
      <c r="C33" s="6" t="s">
        <v>542</v>
      </c>
      <c r="D33" s="6" t="s">
        <v>543</v>
      </c>
      <c r="E33" s="6" t="s">
        <v>453</v>
      </c>
      <c r="F33" s="6" t="s">
        <v>454</v>
      </c>
      <c r="G33" s="6" t="s">
        <v>455</v>
      </c>
      <c r="H33" s="7" t="s">
        <v>456</v>
      </c>
      <c r="I33" s="6" t="s">
        <v>542</v>
      </c>
      <c r="J33" s="6" t="s">
        <v>543</v>
      </c>
      <c r="K33" s="12" t="s">
        <v>457</v>
      </c>
      <c r="L33" s="12" t="s">
        <v>458</v>
      </c>
    </row>
    <row r="34" spans="1:12" ht="42.75" customHeight="1" x14ac:dyDescent="0.25">
      <c r="A34" s="13" t="s">
        <v>512</v>
      </c>
      <c r="B34" s="9" t="s">
        <v>513</v>
      </c>
      <c r="C34" s="10">
        <v>99101</v>
      </c>
      <c r="D34" s="10">
        <v>99101</v>
      </c>
      <c r="E34" s="10">
        <v>70000</v>
      </c>
      <c r="F34" s="10">
        <v>70000</v>
      </c>
      <c r="G34" s="9" t="s">
        <v>514</v>
      </c>
      <c r="H34" s="8" t="s">
        <v>462</v>
      </c>
      <c r="I34" s="8">
        <v>4</v>
      </c>
      <c r="J34" s="8">
        <v>4</v>
      </c>
      <c r="K34" s="8">
        <v>4</v>
      </c>
      <c r="L34" s="8">
        <v>4</v>
      </c>
    </row>
    <row r="35" spans="1:12" ht="99" customHeight="1" x14ac:dyDescent="0.25">
      <c r="A35" s="13" t="s">
        <v>515</v>
      </c>
      <c r="B35" s="9" t="s">
        <v>516</v>
      </c>
      <c r="C35" s="10">
        <v>393670</v>
      </c>
      <c r="D35" s="10">
        <v>369558</v>
      </c>
      <c r="E35" s="10">
        <v>350000</v>
      </c>
      <c r="F35" s="10">
        <v>350000</v>
      </c>
      <c r="G35" s="14" t="s">
        <v>517</v>
      </c>
      <c r="H35" s="8" t="s">
        <v>462</v>
      </c>
      <c r="I35" s="8">
        <v>4</v>
      </c>
      <c r="J35" s="493">
        <v>4</v>
      </c>
      <c r="K35" s="8">
        <v>4</v>
      </c>
      <c r="L35" s="8">
        <v>4</v>
      </c>
    </row>
    <row r="36" spans="1:12" ht="96.75" customHeight="1" x14ac:dyDescent="0.25">
      <c r="A36" s="13" t="s">
        <v>518</v>
      </c>
      <c r="B36" s="9" t="s">
        <v>519</v>
      </c>
      <c r="C36" s="10">
        <v>12000</v>
      </c>
      <c r="D36" s="10">
        <v>8750</v>
      </c>
      <c r="E36" s="10">
        <v>20000</v>
      </c>
      <c r="F36" s="10">
        <v>20000</v>
      </c>
      <c r="G36" s="14" t="s">
        <v>520</v>
      </c>
      <c r="H36" s="8" t="s">
        <v>462</v>
      </c>
      <c r="I36" s="8">
        <v>3</v>
      </c>
      <c r="J36" s="8">
        <v>3</v>
      </c>
      <c r="K36" s="8">
        <v>6</v>
      </c>
      <c r="L36" s="8">
        <v>6</v>
      </c>
    </row>
    <row r="37" spans="1:12" ht="44.25" customHeight="1" x14ac:dyDescent="0.25">
      <c r="A37" s="13" t="s">
        <v>521</v>
      </c>
      <c r="B37" s="15" t="s">
        <v>522</v>
      </c>
      <c r="C37" s="16">
        <v>85000</v>
      </c>
      <c r="D37" s="16">
        <v>85000</v>
      </c>
      <c r="E37" s="16">
        <v>1000000</v>
      </c>
      <c r="F37" s="16">
        <v>200000</v>
      </c>
      <c r="G37" s="15" t="s">
        <v>523</v>
      </c>
      <c r="H37" s="4" t="s">
        <v>469</v>
      </c>
      <c r="I37" s="4" t="s">
        <v>685</v>
      </c>
      <c r="J37" s="4" t="s">
        <v>685</v>
      </c>
      <c r="K37" s="4">
        <v>10</v>
      </c>
      <c r="L37" s="4">
        <v>15</v>
      </c>
    </row>
    <row r="38" spans="1:12" x14ac:dyDescent="0.25">
      <c r="A38" s="500" t="s">
        <v>474</v>
      </c>
      <c r="B38" s="501"/>
      <c r="C38" s="501"/>
      <c r="D38" s="501"/>
      <c r="E38" s="501"/>
      <c r="F38" s="501"/>
      <c r="G38" s="501"/>
      <c r="H38" s="501"/>
      <c r="I38" s="501"/>
      <c r="J38" s="501"/>
      <c r="K38" s="8"/>
      <c r="L38" s="8"/>
    </row>
    <row r="39" spans="1:12" x14ac:dyDescent="0.25">
      <c r="A39" s="500" t="s">
        <v>524</v>
      </c>
      <c r="B39" s="501"/>
      <c r="C39" s="501"/>
      <c r="D39" s="501"/>
      <c r="E39" s="501"/>
      <c r="F39" s="501"/>
      <c r="G39" s="501"/>
      <c r="H39" s="501"/>
      <c r="I39" s="501"/>
      <c r="J39" s="501"/>
      <c r="K39" s="8"/>
      <c r="L39" s="8"/>
    </row>
    <row r="40" spans="1:12" ht="39" x14ac:dyDescent="0.25">
      <c r="A40" s="6" t="s">
        <v>451</v>
      </c>
      <c r="B40" s="6" t="s">
        <v>452</v>
      </c>
      <c r="C40" s="6" t="s">
        <v>542</v>
      </c>
      <c r="D40" s="6" t="s">
        <v>543</v>
      </c>
      <c r="E40" s="6" t="s">
        <v>453</v>
      </c>
      <c r="F40" s="6" t="s">
        <v>454</v>
      </c>
      <c r="G40" s="6" t="s">
        <v>455</v>
      </c>
      <c r="H40" s="7" t="s">
        <v>456</v>
      </c>
      <c r="I40" s="6" t="s">
        <v>542</v>
      </c>
      <c r="J40" s="6" t="s">
        <v>543</v>
      </c>
      <c r="K40" s="12" t="s">
        <v>457</v>
      </c>
      <c r="L40" s="12" t="s">
        <v>458</v>
      </c>
    </row>
    <row r="41" spans="1:12" x14ac:dyDescent="0.25">
      <c r="A41" s="13" t="s">
        <v>525</v>
      </c>
      <c r="B41" s="9" t="s">
        <v>526</v>
      </c>
      <c r="C41" s="10">
        <v>33609</v>
      </c>
      <c r="D41" s="10">
        <v>33609</v>
      </c>
      <c r="E41" s="10">
        <v>2000000</v>
      </c>
      <c r="F41" s="10">
        <v>4000000</v>
      </c>
      <c r="G41" s="8" t="s">
        <v>527</v>
      </c>
      <c r="H41" s="8" t="s">
        <v>462</v>
      </c>
      <c r="I41" s="8" t="s">
        <v>685</v>
      </c>
      <c r="J41" s="8" t="s">
        <v>685</v>
      </c>
      <c r="K41" s="8">
        <v>120</v>
      </c>
      <c r="L41" s="8">
        <v>120</v>
      </c>
    </row>
    <row r="42" spans="1:12" ht="64.5" customHeight="1" x14ac:dyDescent="0.25">
      <c r="A42" s="13" t="s">
        <v>528</v>
      </c>
      <c r="B42" s="9" t="s">
        <v>529</v>
      </c>
      <c r="C42" s="10">
        <v>605943</v>
      </c>
      <c r="D42" s="10">
        <v>611517</v>
      </c>
      <c r="E42" s="10">
        <v>586000</v>
      </c>
      <c r="F42" s="10">
        <v>586000</v>
      </c>
      <c r="G42" s="9" t="s">
        <v>530</v>
      </c>
      <c r="H42" s="8" t="s">
        <v>462</v>
      </c>
      <c r="I42" s="8">
        <v>60</v>
      </c>
      <c r="J42" s="8">
        <v>60</v>
      </c>
      <c r="K42" s="8">
        <v>60</v>
      </c>
      <c r="L42" s="8">
        <v>60</v>
      </c>
    </row>
    <row r="43" spans="1:12" ht="64.5" customHeight="1" x14ac:dyDescent="0.25">
      <c r="A43" s="13" t="s">
        <v>531</v>
      </c>
      <c r="B43" s="9" t="s">
        <v>532</v>
      </c>
      <c r="C43" s="10">
        <v>811323</v>
      </c>
      <c r="D43" s="10">
        <v>774724</v>
      </c>
      <c r="E43" s="10">
        <v>195000</v>
      </c>
      <c r="F43" s="10">
        <v>0</v>
      </c>
      <c r="G43" s="9" t="s">
        <v>533</v>
      </c>
      <c r="H43" s="8" t="s">
        <v>462</v>
      </c>
      <c r="I43" s="8">
        <v>60</v>
      </c>
      <c r="J43" s="8">
        <v>60</v>
      </c>
      <c r="K43" s="8">
        <v>60</v>
      </c>
      <c r="L43" s="8">
        <v>60</v>
      </c>
    </row>
    <row r="44" spans="1:12" ht="33.75" customHeight="1" x14ac:dyDescent="0.25">
      <c r="A44" s="13" t="s">
        <v>534</v>
      </c>
      <c r="B44" s="9" t="s">
        <v>535</v>
      </c>
      <c r="C44" s="10">
        <v>151902</v>
      </c>
      <c r="D44" s="10">
        <v>151902</v>
      </c>
      <c r="E44" s="10">
        <v>110000</v>
      </c>
      <c r="F44" s="10">
        <v>110000</v>
      </c>
      <c r="G44" s="9" t="s">
        <v>537</v>
      </c>
      <c r="H44" s="8" t="s">
        <v>462</v>
      </c>
      <c r="I44" s="8">
        <v>30</v>
      </c>
      <c r="J44" s="8">
        <v>30</v>
      </c>
      <c r="K44" s="8">
        <v>30</v>
      </c>
      <c r="L44" s="8">
        <v>30</v>
      </c>
    </row>
    <row r="46" spans="1:12" x14ac:dyDescent="0.25">
      <c r="A46" s="17"/>
      <c r="B46" s="18"/>
      <c r="C46" s="19" t="s">
        <v>391</v>
      </c>
      <c r="D46" s="20"/>
      <c r="E46" s="20"/>
      <c r="F46" s="21"/>
    </row>
    <row r="47" spans="1:12" x14ac:dyDescent="0.25">
      <c r="A47" s="17" t="s">
        <v>684</v>
      </c>
      <c r="B47" s="18"/>
      <c r="C47" s="22"/>
      <c r="D47" s="20"/>
      <c r="E47" s="20"/>
      <c r="F47" s="21"/>
    </row>
    <row r="48" spans="1:12" x14ac:dyDescent="0.25">
      <c r="A48" s="17" t="s">
        <v>536</v>
      </c>
      <c r="B48" s="18"/>
      <c r="C48" s="22"/>
      <c r="D48" s="20"/>
      <c r="E48" s="20"/>
      <c r="F48" s="21"/>
    </row>
    <row r="49" spans="1:6" x14ac:dyDescent="0.25">
      <c r="A49" s="17"/>
      <c r="B49" s="18"/>
      <c r="C49" s="22"/>
      <c r="D49" s="20"/>
      <c r="E49" s="20"/>
      <c r="F49" s="21"/>
    </row>
    <row r="50" spans="1:6" x14ac:dyDescent="0.25">
      <c r="A50" s="17" t="s">
        <v>691</v>
      </c>
      <c r="B50" s="18"/>
      <c r="C50" s="22"/>
      <c r="D50" s="17"/>
      <c r="E50" s="17"/>
      <c r="F50" s="23" t="s">
        <v>392</v>
      </c>
    </row>
    <row r="51" spans="1:6" x14ac:dyDescent="0.25">
      <c r="A51" s="17" t="s">
        <v>692</v>
      </c>
      <c r="B51" s="18"/>
      <c r="C51" s="22"/>
      <c r="D51" s="17"/>
      <c r="E51" s="17"/>
      <c r="F51" s="23" t="s">
        <v>683</v>
      </c>
    </row>
    <row r="52" spans="1:6" x14ac:dyDescent="0.25">
      <c r="A52" s="17" t="s">
        <v>693</v>
      </c>
      <c r="B52" s="18"/>
      <c r="C52" s="22"/>
      <c r="D52" s="17"/>
      <c r="E52" s="17"/>
      <c r="F52" s="23" t="s">
        <v>690</v>
      </c>
    </row>
  </sheetData>
  <mergeCells count="14">
    <mergeCell ref="A12:J12"/>
    <mergeCell ref="A1:J1"/>
    <mergeCell ref="A2:J2"/>
    <mergeCell ref="A3:J3"/>
    <mergeCell ref="A4:J4"/>
    <mergeCell ref="A11:J11"/>
    <mergeCell ref="A38:J38"/>
    <mergeCell ref="A39:J39"/>
    <mergeCell ref="A18:J18"/>
    <mergeCell ref="A19:J19"/>
    <mergeCell ref="A22:J22"/>
    <mergeCell ref="A23:J23"/>
    <mergeCell ref="A31:J31"/>
    <mergeCell ref="A32:J32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2021-07-19T08:22:40Z</cp:lastPrinted>
  <dcterms:created xsi:type="dcterms:W3CDTF">2019-05-09T08:38:47Z</dcterms:created>
  <dcterms:modified xsi:type="dcterms:W3CDTF">2021-07-19T08:22:49Z</dcterms:modified>
</cp:coreProperties>
</file>